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申請書・許可書" sheetId="1" r:id="rId1"/>
    <sheet name="記入例" sheetId="2" r:id="rId2"/>
  </sheets>
  <definedNames>
    <definedName name="_xlnm.Print_Area" localSheetId="1">'記入例'!$A$1:$AH$88</definedName>
    <definedName name="_xlnm.Print_Area" localSheetId="0">'申請書・許可書'!$A$1:$AH$88</definedName>
  </definedNames>
  <calcPr fullCalcOnLoad="1"/>
</workbook>
</file>

<file path=xl/sharedStrings.xml><?xml version="1.0" encoding="utf-8"?>
<sst xmlns="http://schemas.openxmlformats.org/spreadsheetml/2006/main" count="521" uniqueCount="107">
  <si>
    <t>様式第1号（第6条関係）</t>
  </si>
  <si>
    <t>年</t>
  </si>
  <si>
    <t>月</t>
  </si>
  <si>
    <t>日</t>
  </si>
  <si>
    <t>曜</t>
  </si>
  <si>
    <t>日</t>
  </si>
  <si>
    <t>時</t>
  </si>
  <si>
    <t>分</t>
  </si>
  <si>
    <t>午前</t>
  </si>
  <si>
    <t>午後</t>
  </si>
  <si>
    <t>夜間</t>
  </si>
  <si>
    <t>電話</t>
  </si>
  <si>
    <t>(連絡先）</t>
  </si>
  <si>
    <t>人</t>
  </si>
  <si>
    <t>使用料</t>
  </si>
  <si>
    <t>冷暖房料</t>
  </si>
  <si>
    <t>減免額</t>
  </si>
  <si>
    <t>計</t>
  </si>
  <si>
    <t>使用備品等</t>
  </si>
  <si>
    <t>代表責任者</t>
  </si>
  <si>
    <t>内容</t>
  </si>
  <si>
    <t>参集予定人員</t>
  </si>
  <si>
    <t>(氏名）</t>
  </si>
  <si>
    <t>使用目的</t>
  </si>
  <si>
    <t>学級･教室･展示会･発表会・</t>
  </si>
  <si>
    <t>合計金額</t>
  </si>
  <si>
    <t>円</t>
  </si>
  <si>
    <t>生涯学習センター使用許可申請書</t>
  </si>
  <si>
    <t>第</t>
  </si>
  <si>
    <t>使用許可以外の室、設備、備品等を使用しないこと。</t>
  </si>
  <si>
    <t>許可なく特別な設備、備品の搬入、使用をしないこと。</t>
  </si>
  <si>
    <t>区分</t>
  </si>
  <si>
    <t>[減免の理由]</t>
  </si>
  <si>
    <t>納付月日</t>
  </si>
  <si>
    <t>使用料の金額</t>
  </si>
  <si>
    <t>減額の金額</t>
  </si>
  <si>
    <t>附属設備</t>
  </si>
  <si>
    <t>上記のとおり使用したいので申請します。</t>
  </si>
  <si>
    <t>月</t>
  </si>
  <si>
    <t>　使用種目（○で囲んでください。）</t>
  </si>
  <si>
    <t>（申請者）</t>
  </si>
  <si>
    <t>団体名</t>
  </si>
  <si>
    <t>平川市生涯学習センター館長　様</t>
  </si>
  <si>
    <t>許可条件</t>
  </si>
  <si>
    <t>住　所</t>
  </si>
  <si>
    <t>氏　名</t>
  </si>
  <si>
    <t>納入通知番号</t>
  </si>
  <si>
    <t>（</t>
  </si>
  <si>
    <t>）</t>
  </si>
  <si>
    <t>9～12</t>
  </si>
  <si>
    <t>12～17</t>
  </si>
  <si>
    <t>17～</t>
  </si>
  <si>
    <t>（</t>
  </si>
  <si>
    <t>～</t>
  </si>
  <si>
    <t>）</t>
  </si>
  <si>
    <t>（</t>
  </si>
  <si>
    <t>（</t>
  </si>
  <si>
    <t>）</t>
  </si>
  <si>
    <t>使 用 室 名</t>
  </si>
  <si>
    <t>（使 用 時 間）</t>
  </si>
  <si>
    <t xml:space="preserve"> 年　 月　 日</t>
  </si>
  <si>
    <t xml:space="preserve">                 号</t>
  </si>
  <si>
    <t xml:space="preserve">                 円</t>
  </si>
  <si>
    <t xml:space="preserve">             円</t>
  </si>
  <si>
    <t>その他</t>
  </si>
  <si>
    <t>（</t>
  </si>
  <si>
    <t xml:space="preserve">  号    </t>
  </si>
  <si>
    <t xml:space="preserve">  許可番号</t>
  </si>
  <si>
    <t>)</t>
  </si>
  <si>
    <t>○</t>
  </si>
  <si>
    <t>様式第2号（第6条関係）</t>
  </si>
  <si>
    <t>生涯学習センター使用許可書</t>
  </si>
  <si>
    <t>上記のとおり使用を許可します。</t>
  </si>
  <si>
    <t>様</t>
  </si>
  <si>
    <t>○</t>
  </si>
  <si>
    <t>多目的ホール</t>
  </si>
  <si>
    <t>リハーサル室</t>
  </si>
  <si>
    <t>和室</t>
  </si>
  <si>
    <t>キルト室</t>
  </si>
  <si>
    <t>クッキング室</t>
  </si>
  <si>
    <t>ウッディクラフト室</t>
  </si>
  <si>
    <t>アレンジメント室</t>
  </si>
  <si>
    <t>９～１２</t>
  </si>
  <si>
    <t>１２～１７</t>
  </si>
  <si>
    <t>１７～２２</t>
  </si>
  <si>
    <t>計算</t>
  </si>
  <si>
    <t>日付</t>
  </si>
  <si>
    <t>開始時間</t>
  </si>
  <si>
    <t>終了時間</t>
  </si>
  <si>
    <t>使用料</t>
  </si>
  <si>
    <t>合計</t>
  </si>
  <si>
    <t>夏期</t>
  </si>
  <si>
    <t>冬期</t>
  </si>
  <si>
    <t>会議・講演会･研修会・講座・</t>
  </si>
  <si>
    <t>平川市生涯学習センター館長　印</t>
  </si>
  <si>
    <t>平川　太郎</t>
  </si>
  <si>
    <t>第１回郷土史講座</t>
  </si>
  <si>
    <t>郷土史愛好会</t>
  </si>
  <si>
    <t>0172</t>
  </si>
  <si>
    <t>郷土史の勉強会</t>
  </si>
  <si>
    <t>44-1111</t>
  </si>
  <si>
    <t>平川市柏木町藤山２５番地６</t>
  </si>
  <si>
    <t>44</t>
  </si>
  <si>
    <t>1111</t>
  </si>
  <si>
    <t>令和6</t>
  </si>
  <si>
    <t>該当の種目がない場合はこちらに記入</t>
  </si>
  <si>
    <t>マイク２本、司会台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</si>
</sst>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aaa"/>
    <numFmt numFmtId="178" formatCode="[$-F400]h:mm:ss\ AM/PM"/>
    <numFmt numFmtId="179" formatCode="h:mm;@"/>
    <numFmt numFmtId="180" formatCode="[$-411]ggge&quot;年&quot;m&quot;月&quot;d&quot;日&quot;;@"/>
    <numFmt numFmtId="181" formatCode="[$-411]ge\.m\.d;@"/>
    <numFmt numFmtId="182" formatCode="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vertical="center" shrinkToFit="1"/>
      <protection hidden="1"/>
    </xf>
    <xf numFmtId="0" fontId="2" fillId="0" borderId="10" xfId="0" applyFont="1" applyFill="1" applyBorder="1" applyAlignment="1" applyProtection="1">
      <alignment vertical="center" shrinkToFit="1"/>
      <protection hidden="1" locked="0"/>
    </xf>
    <xf numFmtId="0" fontId="2" fillId="33" borderId="10" xfId="0" applyFont="1" applyFill="1" applyBorder="1" applyAlignment="1" applyProtection="1">
      <alignment vertical="center" shrinkToFit="1"/>
      <protection hidden="1"/>
    </xf>
    <xf numFmtId="0" fontId="2" fillId="33" borderId="15" xfId="0" applyFont="1" applyFill="1" applyBorder="1" applyAlignment="1" applyProtection="1">
      <alignment vertical="center" shrinkToFit="1"/>
      <protection hidden="1"/>
    </xf>
    <xf numFmtId="0" fontId="2" fillId="33" borderId="22" xfId="0" applyFont="1" applyFill="1" applyBorder="1" applyAlignment="1" applyProtection="1">
      <alignment horizontal="right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vertical="center"/>
      <protection hidden="1"/>
    </xf>
    <xf numFmtId="0" fontId="2" fillId="33" borderId="29" xfId="0" applyFont="1" applyFill="1" applyBorder="1" applyAlignment="1" applyProtection="1">
      <alignment vertical="center"/>
      <protection hidden="1"/>
    </xf>
    <xf numFmtId="176" fontId="2" fillId="33" borderId="10" xfId="0" applyNumberFormat="1" applyFont="1" applyFill="1" applyBorder="1" applyAlignment="1" applyProtection="1">
      <alignment vertical="center"/>
      <protection hidden="1"/>
    </xf>
    <xf numFmtId="176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21" xfId="0" applyNumberFormat="1" applyFont="1" applyFill="1" applyBorder="1" applyAlignment="1" applyProtection="1">
      <alignment vertical="center" shrinkToFit="1"/>
      <protection hidden="1"/>
    </xf>
    <xf numFmtId="0" fontId="2" fillId="33" borderId="10" xfId="0" applyNumberFormat="1" applyFont="1" applyFill="1" applyBorder="1" applyAlignment="1" applyProtection="1">
      <alignment vertical="center" shrinkToFit="1"/>
      <protection hidden="1"/>
    </xf>
    <xf numFmtId="0" fontId="2" fillId="33" borderId="15" xfId="0" applyNumberFormat="1" applyFont="1" applyFill="1" applyBorder="1" applyAlignment="1" applyProtection="1">
      <alignment vertical="center" shrinkToFit="1"/>
      <protection hidden="1"/>
    </xf>
    <xf numFmtId="179" fontId="2" fillId="33" borderId="0" xfId="0" applyNumberFormat="1" applyFont="1" applyFill="1" applyAlignment="1" applyProtection="1">
      <alignment vertical="center"/>
      <protection hidden="1"/>
    </xf>
    <xf numFmtId="0" fontId="2" fillId="33" borderId="30" xfId="0" applyFont="1" applyFill="1" applyBorder="1" applyAlignment="1" applyProtection="1">
      <alignment vertical="center"/>
      <protection hidden="1"/>
    </xf>
    <xf numFmtId="181" fontId="2" fillId="33" borderId="30" xfId="0" applyNumberFormat="1" applyFont="1" applyFill="1" applyBorder="1" applyAlignment="1" applyProtection="1">
      <alignment vertical="center"/>
      <protection hidden="1"/>
    </xf>
    <xf numFmtId="179" fontId="2" fillId="33" borderId="30" xfId="0" applyNumberFormat="1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33" borderId="30" xfId="0" applyNumberFormat="1" applyFont="1" applyFill="1" applyBorder="1" applyAlignment="1" applyProtection="1">
      <alignment vertical="center"/>
      <protection hidden="1"/>
    </xf>
    <xf numFmtId="0" fontId="42" fillId="33" borderId="0" xfId="0" applyFont="1" applyFill="1" applyAlignment="1" applyProtection="1">
      <alignment vertical="center"/>
      <protection hidden="1"/>
    </xf>
    <xf numFmtId="0" fontId="42" fillId="0" borderId="10" xfId="0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vertical="center" shrinkToFit="1"/>
      <protection hidden="1"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distributed" vertical="center"/>
      <protection hidden="1"/>
    </xf>
    <xf numFmtId="0" fontId="2" fillId="33" borderId="26" xfId="0" applyFont="1" applyFill="1" applyBorder="1" applyAlignment="1" applyProtection="1">
      <alignment horizontal="distributed" vertical="center"/>
      <protection hidden="1"/>
    </xf>
    <xf numFmtId="0" fontId="2" fillId="33" borderId="31" xfId="0" applyFont="1" applyFill="1" applyBorder="1" applyAlignment="1" applyProtection="1">
      <alignment horizontal="distributed" vertical="center"/>
      <protection hidden="1"/>
    </xf>
    <xf numFmtId="0" fontId="2" fillId="33" borderId="11" xfId="0" applyFont="1" applyFill="1" applyBorder="1" applyAlignment="1" applyProtection="1">
      <alignment horizontal="distributed" vertical="center"/>
      <protection hidden="1"/>
    </xf>
    <xf numFmtId="0" fontId="2" fillId="33" borderId="0" xfId="0" applyFont="1" applyFill="1" applyBorder="1" applyAlignment="1" applyProtection="1">
      <alignment horizontal="distributed" vertical="center"/>
      <protection hidden="1"/>
    </xf>
    <xf numFmtId="0" fontId="2" fillId="33" borderId="32" xfId="0" applyFont="1" applyFill="1" applyBorder="1" applyAlignment="1" applyProtection="1">
      <alignment horizontal="distributed" vertical="center"/>
      <protection hidden="1"/>
    </xf>
    <xf numFmtId="0" fontId="2" fillId="33" borderId="21" xfId="0" applyFont="1" applyFill="1" applyBorder="1" applyAlignment="1" applyProtection="1">
      <alignment horizontal="distributed" vertical="center"/>
      <protection hidden="1"/>
    </xf>
    <xf numFmtId="0" fontId="2" fillId="33" borderId="10" xfId="0" applyFont="1" applyFill="1" applyBorder="1" applyAlignment="1" applyProtection="1">
      <alignment horizontal="distributed" vertical="center"/>
      <protection hidden="1"/>
    </xf>
    <xf numFmtId="0" fontId="2" fillId="33" borderId="15" xfId="0" applyFont="1" applyFill="1" applyBorder="1" applyAlignment="1" applyProtection="1">
      <alignment horizontal="distributed" vertical="center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distributed" vertical="center"/>
      <protection hidden="1"/>
    </xf>
    <xf numFmtId="0" fontId="2" fillId="33" borderId="37" xfId="0" applyFont="1" applyFill="1" applyBorder="1" applyAlignment="1" applyProtection="1">
      <alignment horizontal="distributed" vertical="center"/>
      <protection hidden="1"/>
    </xf>
    <xf numFmtId="0" fontId="2" fillId="33" borderId="22" xfId="0" applyFont="1" applyFill="1" applyBorder="1" applyAlignment="1" applyProtection="1">
      <alignment horizontal="distributed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distributed" vertical="center"/>
      <protection hidden="1"/>
    </xf>
    <xf numFmtId="0" fontId="2" fillId="33" borderId="13" xfId="0" applyFont="1" applyFill="1" applyBorder="1" applyAlignment="1" applyProtection="1">
      <alignment horizontal="distributed" vertical="center"/>
      <protection hidden="1"/>
    </xf>
    <xf numFmtId="0" fontId="2" fillId="33" borderId="14" xfId="0" applyFont="1" applyFill="1" applyBorder="1" applyAlignment="1" applyProtection="1">
      <alignment horizontal="distributed" vertical="center"/>
      <protection hidden="1"/>
    </xf>
    <xf numFmtId="0" fontId="2" fillId="33" borderId="16" xfId="0" applyFont="1" applyFill="1" applyBorder="1" applyAlignment="1" applyProtection="1">
      <alignment horizontal="distributed" vertical="center"/>
      <protection hidden="1"/>
    </xf>
    <xf numFmtId="0" fontId="2" fillId="33" borderId="17" xfId="0" applyFont="1" applyFill="1" applyBorder="1" applyAlignment="1" applyProtection="1">
      <alignment horizontal="distributed" vertical="center"/>
      <protection hidden="1"/>
    </xf>
    <xf numFmtId="0" fontId="2" fillId="33" borderId="40" xfId="0" applyFont="1" applyFill="1" applyBorder="1" applyAlignment="1" applyProtection="1">
      <alignment horizontal="distributed" vertical="center"/>
      <protection hidden="1"/>
    </xf>
    <xf numFmtId="0" fontId="2" fillId="0" borderId="24" xfId="0" applyFont="1" applyFill="1" applyBorder="1" applyAlignment="1" applyProtection="1">
      <alignment horizontal="center" vertical="center" shrinkToFit="1"/>
      <protection hidden="1" locked="0"/>
    </xf>
    <xf numFmtId="0" fontId="2" fillId="0" borderId="13" xfId="0" applyFont="1" applyFill="1" applyBorder="1" applyAlignment="1" applyProtection="1">
      <alignment horizontal="center" vertical="center" shrinkToFit="1"/>
      <protection hidden="1" locked="0"/>
    </xf>
    <xf numFmtId="0" fontId="2" fillId="0" borderId="14" xfId="0" applyFont="1" applyFill="1" applyBorder="1" applyAlignment="1" applyProtection="1">
      <alignment horizontal="center" vertical="center" shrinkToFit="1"/>
      <protection hidden="1" locked="0"/>
    </xf>
    <xf numFmtId="0" fontId="2" fillId="33" borderId="14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76" fontId="2" fillId="33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distributed" vertical="center"/>
      <protection hidden="1"/>
    </xf>
    <xf numFmtId="0" fontId="2" fillId="33" borderId="41" xfId="0" applyFont="1" applyFill="1" applyBorder="1" applyAlignment="1" applyProtection="1">
      <alignment horizontal="distributed" vertical="center"/>
      <protection hidden="1"/>
    </xf>
    <xf numFmtId="0" fontId="2" fillId="33" borderId="42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182" fontId="2" fillId="33" borderId="30" xfId="0" applyNumberFormat="1" applyFont="1" applyFill="1" applyBorder="1" applyAlignment="1" applyProtection="1">
      <alignment horizontal="center" vertical="center"/>
      <protection hidden="1"/>
    </xf>
    <xf numFmtId="182" fontId="2" fillId="33" borderId="45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0" fontId="2" fillId="33" borderId="46" xfId="0" applyFont="1" applyFill="1" applyBorder="1" applyAlignment="1" applyProtection="1">
      <alignment horizontal="distributed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177" fontId="2" fillId="33" borderId="30" xfId="0" applyNumberFormat="1" applyFont="1" applyFill="1" applyBorder="1" applyAlignment="1" applyProtection="1">
      <alignment horizontal="center" vertical="center"/>
      <protection hidden="1"/>
    </xf>
    <xf numFmtId="0" fontId="2" fillId="33" borderId="47" xfId="0" applyFont="1" applyFill="1" applyBorder="1" applyAlignment="1" applyProtection="1">
      <alignment horizontal="center" vertical="center"/>
      <protection hidden="1"/>
    </xf>
    <xf numFmtId="0" fontId="2" fillId="33" borderId="48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/>
      <protection hidden="1"/>
    </xf>
    <xf numFmtId="0" fontId="2" fillId="33" borderId="50" xfId="0" applyFont="1" applyFill="1" applyBorder="1" applyAlignment="1" applyProtection="1">
      <alignment horizontal="center" vertical="center"/>
      <protection hidden="1"/>
    </xf>
    <xf numFmtId="0" fontId="2" fillId="33" borderId="45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right" vertical="center"/>
      <protection hidden="1"/>
    </xf>
    <xf numFmtId="0" fontId="2" fillId="33" borderId="22" xfId="0" applyFont="1" applyFill="1" applyBorder="1" applyAlignment="1" applyProtection="1">
      <alignment horizontal="right" vertical="center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/>
    </xf>
    <xf numFmtId="0" fontId="2" fillId="33" borderId="13" xfId="0" applyFont="1" applyFill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horizontal="right" vertical="center"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40" xfId="0" applyFont="1" applyFill="1" applyBorder="1" applyAlignment="1" applyProtection="1">
      <alignment horizontal="right" vertical="center"/>
      <protection hidden="1"/>
    </xf>
    <xf numFmtId="0" fontId="2" fillId="33" borderId="51" xfId="0" applyFont="1" applyFill="1" applyBorder="1" applyAlignment="1" applyProtection="1">
      <alignment horizontal="center" vertical="center"/>
      <protection hidden="1"/>
    </xf>
    <xf numFmtId="0" fontId="2" fillId="33" borderId="52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31" xfId="0" applyFont="1" applyFill="1" applyBorder="1" applyAlignment="1" applyProtection="1">
      <alignment vertical="center"/>
      <protection hidden="1"/>
    </xf>
    <xf numFmtId="0" fontId="2" fillId="33" borderId="32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distributed" vertical="center"/>
      <protection hidden="1"/>
    </xf>
    <xf numFmtId="176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26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15" xfId="0" applyNumberFormat="1" applyFont="1" applyFill="1" applyBorder="1" applyAlignment="1" applyProtection="1">
      <alignment horizontal="center" vertical="center" wrapText="1"/>
      <protection hidden="1"/>
    </xf>
    <xf numFmtId="176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13" xfId="0" applyNumberFormat="1" applyFont="1" applyFill="1" applyBorder="1" applyAlignment="1" applyProtection="1">
      <alignment horizontal="center" vertical="center" wrapText="1"/>
      <protection hidden="1"/>
    </xf>
    <xf numFmtId="176" fontId="2" fillId="33" borderId="0" xfId="0" applyNumberFormat="1" applyFont="1" applyFill="1" applyBorder="1" applyAlignment="1" applyProtection="1">
      <alignment horizontal="center" vertical="center"/>
      <protection hidden="1"/>
    </xf>
    <xf numFmtId="176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33" borderId="13" xfId="0" applyNumberFormat="1" applyFont="1" applyFill="1" applyBorder="1" applyAlignment="1" applyProtection="1">
      <alignment horizontal="center" vertical="center" shrinkToFit="1"/>
      <protection hidden="1"/>
    </xf>
    <xf numFmtId="0" fontId="2" fillId="33" borderId="14" xfId="0" applyNumberFormat="1" applyFont="1" applyFill="1" applyBorder="1" applyAlignment="1" applyProtection="1">
      <alignment horizontal="center" vertical="center" shrinkToFit="1"/>
      <protection hidden="1"/>
    </xf>
    <xf numFmtId="176" fontId="2" fillId="33" borderId="24" xfId="0" applyNumberFormat="1" applyFont="1" applyFill="1" applyBorder="1" applyAlignment="1" applyProtection="1">
      <alignment horizontal="center" vertical="center"/>
      <protection hidden="1"/>
    </xf>
    <xf numFmtId="176" fontId="2" fillId="33" borderId="14" xfId="0" applyNumberFormat="1" applyFont="1" applyFill="1" applyBorder="1" applyAlignment="1" applyProtection="1">
      <alignment horizontal="center" vertical="center"/>
      <protection hidden="1"/>
    </xf>
    <xf numFmtId="176" fontId="2" fillId="33" borderId="21" xfId="0" applyNumberFormat="1" applyFont="1" applyFill="1" applyBorder="1" applyAlignment="1" applyProtection="1">
      <alignment horizontal="center" vertical="center"/>
      <protection hidden="1"/>
    </xf>
    <xf numFmtId="176" fontId="2" fillId="33" borderId="15" xfId="0" applyNumberFormat="1" applyFont="1" applyFill="1" applyBorder="1" applyAlignment="1" applyProtection="1">
      <alignment horizontal="center" vertical="center"/>
      <protection hidden="1"/>
    </xf>
    <xf numFmtId="176" fontId="2" fillId="33" borderId="45" xfId="0" applyNumberFormat="1" applyFont="1" applyFill="1" applyBorder="1" applyAlignment="1" applyProtection="1">
      <alignment horizontal="center" vertical="center"/>
      <protection hidden="1"/>
    </xf>
    <xf numFmtId="176" fontId="0" fillId="33" borderId="53" xfId="0" applyNumberFormat="1" applyFill="1" applyBorder="1" applyAlignment="1" applyProtection="1">
      <alignment vertical="center"/>
      <protection hidden="1"/>
    </xf>
    <xf numFmtId="176" fontId="0" fillId="33" borderId="21" xfId="0" applyNumberFormat="1" applyFill="1" applyBorder="1" applyAlignment="1" applyProtection="1">
      <alignment vertical="center"/>
      <protection hidden="1"/>
    </xf>
    <xf numFmtId="176" fontId="0" fillId="33" borderId="54" xfId="0" applyNumberFormat="1" applyFill="1" applyBorder="1" applyAlignment="1" applyProtection="1">
      <alignment vertical="center"/>
      <protection hidden="1"/>
    </xf>
    <xf numFmtId="176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176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176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176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 wrapText="1" shrinkToFit="1"/>
      <protection locked="0"/>
    </xf>
    <xf numFmtId="0" fontId="42" fillId="0" borderId="33" xfId="0" applyFont="1" applyFill="1" applyBorder="1" applyAlignment="1" applyProtection="1">
      <alignment horizontal="left" vertical="center" wrapText="1"/>
      <protection locked="0"/>
    </xf>
    <xf numFmtId="0" fontId="42" fillId="0" borderId="34" xfId="0" applyFont="1" applyFill="1" applyBorder="1" applyAlignment="1" applyProtection="1">
      <alignment horizontal="left" vertical="center" wrapText="1"/>
      <protection locked="0"/>
    </xf>
    <xf numFmtId="0" fontId="42" fillId="0" borderId="35" xfId="0" applyFont="1" applyFill="1" applyBorder="1" applyAlignment="1" applyProtection="1">
      <alignment horizontal="left" vertical="center" wrapText="1"/>
      <protection locked="0"/>
    </xf>
    <xf numFmtId="0" fontId="42" fillId="0" borderId="45" xfId="0" applyFont="1" applyFill="1" applyBorder="1" applyAlignment="1" applyProtection="1">
      <alignment horizontal="center" vertical="center"/>
      <protection hidden="1" locked="0"/>
    </xf>
    <xf numFmtId="0" fontId="42" fillId="0" borderId="30" xfId="0" applyFont="1" applyFill="1" applyBorder="1" applyAlignment="1" applyProtection="1">
      <alignment horizontal="center" vertical="center"/>
      <protection hidden="1" locked="0"/>
    </xf>
    <xf numFmtId="0" fontId="42" fillId="0" borderId="24" xfId="0" applyFont="1" applyFill="1" applyBorder="1" applyAlignment="1" applyProtection="1">
      <alignment horizontal="center" vertical="center" shrinkToFit="1"/>
      <protection hidden="1" locked="0"/>
    </xf>
    <xf numFmtId="0" fontId="42" fillId="0" borderId="13" xfId="0" applyFont="1" applyFill="1" applyBorder="1" applyAlignment="1" applyProtection="1">
      <alignment horizontal="center" vertical="center" shrinkToFit="1"/>
      <protection hidden="1" locked="0"/>
    </xf>
    <xf numFmtId="0" fontId="42" fillId="0" borderId="14" xfId="0" applyFont="1" applyFill="1" applyBorder="1" applyAlignment="1" applyProtection="1">
      <alignment horizontal="center" vertical="center" shrinkToFit="1"/>
      <protection hidden="1" locked="0"/>
    </xf>
    <xf numFmtId="0" fontId="42" fillId="0" borderId="32" xfId="0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3" fillId="0" borderId="26" xfId="0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84</xdr:row>
      <xdr:rowOff>19050</xdr:rowOff>
    </xdr:from>
    <xdr:to>
      <xdr:col>33</xdr:col>
      <xdr:colOff>266700</xdr:colOff>
      <xdr:row>84</xdr:row>
      <xdr:rowOff>276225</xdr:rowOff>
    </xdr:to>
    <xdr:sp>
      <xdr:nvSpPr>
        <xdr:cNvPr id="1" name="Rectangle 4"/>
        <xdr:cNvSpPr>
          <a:spLocks/>
        </xdr:cNvSpPr>
      </xdr:nvSpPr>
      <xdr:spPr>
        <a:xfrm>
          <a:off x="7038975" y="17802225"/>
          <a:ext cx="26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84</xdr:row>
      <xdr:rowOff>19050</xdr:rowOff>
    </xdr:from>
    <xdr:to>
      <xdr:col>33</xdr:col>
      <xdr:colOff>266700</xdr:colOff>
      <xdr:row>84</xdr:row>
      <xdr:rowOff>276225</xdr:rowOff>
    </xdr:to>
    <xdr:sp>
      <xdr:nvSpPr>
        <xdr:cNvPr id="1" name="Rectangle 4"/>
        <xdr:cNvSpPr>
          <a:spLocks/>
        </xdr:cNvSpPr>
      </xdr:nvSpPr>
      <xdr:spPr>
        <a:xfrm>
          <a:off x="7038975" y="17802225"/>
          <a:ext cx="26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6</xdr:row>
      <xdr:rowOff>19050</xdr:rowOff>
    </xdr:from>
    <xdr:to>
      <xdr:col>32</xdr:col>
      <xdr:colOff>200025</xdr:colOff>
      <xdr:row>7</xdr:row>
      <xdr:rowOff>0</xdr:rowOff>
    </xdr:to>
    <xdr:sp>
      <xdr:nvSpPr>
        <xdr:cNvPr id="2" name="楕円 2"/>
        <xdr:cNvSpPr>
          <a:spLocks/>
        </xdr:cNvSpPr>
      </xdr:nvSpPr>
      <xdr:spPr>
        <a:xfrm>
          <a:off x="6581775" y="1409700"/>
          <a:ext cx="371475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7</xdr:row>
      <xdr:rowOff>161925</xdr:rowOff>
    </xdr:from>
    <xdr:to>
      <xdr:col>33</xdr:col>
      <xdr:colOff>400050</xdr:colOff>
      <xdr:row>8</xdr:row>
      <xdr:rowOff>85725</xdr:rowOff>
    </xdr:to>
    <xdr:sp>
      <xdr:nvSpPr>
        <xdr:cNvPr id="3" name="直線矢印コネクタ 4"/>
        <xdr:cNvSpPr>
          <a:spLocks/>
        </xdr:cNvSpPr>
      </xdr:nvSpPr>
      <xdr:spPr>
        <a:xfrm flipH="1">
          <a:off x="6829425" y="1790700"/>
          <a:ext cx="609600" cy="161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">
      <selection activeCell="E5" sqref="E5:X6"/>
    </sheetView>
  </sheetViews>
  <sheetFormatPr defaultColWidth="9.00390625" defaultRowHeight="13.5"/>
  <cols>
    <col min="1" max="4" width="3.625" style="2" customWidth="1"/>
    <col min="5" max="5" width="1.37890625" style="2" customWidth="1"/>
    <col min="6" max="6" width="2.25390625" style="2" customWidth="1"/>
    <col min="7" max="7" width="2.00390625" style="2" customWidth="1"/>
    <col min="8" max="8" width="2.25390625" style="2" customWidth="1"/>
    <col min="9" max="10" width="2.00390625" style="2" customWidth="1"/>
    <col min="11" max="11" width="2.25390625" style="2" customWidth="1"/>
    <col min="12" max="12" width="2.00390625" style="2" customWidth="1"/>
    <col min="13" max="13" width="2.25390625" style="2" customWidth="1"/>
    <col min="14" max="14" width="2.00390625" style="2" customWidth="1"/>
    <col min="15" max="15" width="1.37890625" style="2" customWidth="1"/>
    <col min="16" max="16" width="4.75390625" style="2" customWidth="1"/>
    <col min="17" max="17" width="3.625" style="2" customWidth="1"/>
    <col min="18" max="18" width="4.50390625" style="2" customWidth="1"/>
    <col min="19" max="19" width="3.125" style="2" customWidth="1"/>
    <col min="20" max="20" width="1.37890625" style="2" customWidth="1"/>
    <col min="21" max="21" width="2.50390625" style="2" customWidth="1"/>
    <col min="22" max="22" width="5.875" style="2" customWidth="1"/>
    <col min="23" max="23" width="2.25390625" style="2" customWidth="1"/>
    <col min="24" max="24" width="1.37890625" style="2" customWidth="1"/>
    <col min="25" max="25" width="5.00390625" style="2" customWidth="1"/>
    <col min="26" max="26" width="2.125" style="2" customWidth="1"/>
    <col min="27" max="27" width="2.625" style="2" customWidth="1"/>
    <col min="28" max="29" width="1.875" style="2" customWidth="1"/>
    <col min="30" max="30" width="3.00390625" style="2" customWidth="1"/>
    <col min="31" max="31" width="3.75390625" style="2" customWidth="1"/>
    <col min="32" max="32" width="2.75390625" style="2" customWidth="1"/>
    <col min="33" max="33" width="3.75390625" style="2" customWidth="1"/>
    <col min="34" max="34" width="5.875" style="2" customWidth="1"/>
    <col min="35" max="35" width="0.12890625" style="2" customWidth="1"/>
    <col min="36" max="36" width="2.75390625" style="2" hidden="1" customWidth="1"/>
    <col min="37" max="37" width="6.75390625" style="2" hidden="1" customWidth="1"/>
    <col min="38" max="38" width="13.25390625" style="2" hidden="1" customWidth="1"/>
    <col min="39" max="39" width="0.12890625" style="2" hidden="1" customWidth="1"/>
    <col min="40" max="40" width="3.625" style="2" hidden="1" customWidth="1"/>
    <col min="41" max="41" width="4.125" style="2" hidden="1" customWidth="1"/>
    <col min="42" max="42" width="6.375" style="2" hidden="1" customWidth="1"/>
    <col min="43" max="43" width="3.25390625" style="2" hidden="1" customWidth="1"/>
    <col min="44" max="44" width="6.375" style="2" hidden="1" customWidth="1"/>
    <col min="45" max="46" width="0.12890625" style="2" hidden="1" customWidth="1"/>
    <col min="47" max="47" width="5.875" style="2" hidden="1" customWidth="1"/>
    <col min="48" max="48" width="8.75390625" style="2" hidden="1" customWidth="1"/>
    <col min="49" max="49" width="7.125" style="2" hidden="1" customWidth="1"/>
    <col min="50" max="50" width="3.625" style="2" hidden="1" customWidth="1"/>
    <col min="51" max="51" width="12.75390625" style="2" hidden="1" customWidth="1"/>
    <col min="52" max="52" width="11.50390625" style="2" hidden="1" customWidth="1"/>
    <col min="53" max="53" width="9.625" style="2" hidden="1" customWidth="1"/>
    <col min="54" max="54" width="6.50390625" style="2" hidden="1" customWidth="1"/>
    <col min="55" max="55" width="12.75390625" style="2" hidden="1" customWidth="1"/>
    <col min="56" max="56" width="15.125" style="2" hidden="1" customWidth="1"/>
    <col min="57" max="57" width="13.50390625" style="2" hidden="1" customWidth="1"/>
    <col min="58" max="58" width="13.625" style="2" hidden="1" customWidth="1"/>
    <col min="59" max="59" width="17.125" style="2" customWidth="1"/>
    <col min="60" max="66" width="9.00390625" style="2" customWidth="1"/>
    <col min="67" max="16384" width="9.00390625" style="2" customWidth="1"/>
  </cols>
  <sheetData>
    <row r="1" spans="1:54" ht="25.5" customHeight="1">
      <c r="A1" s="1" t="s">
        <v>0</v>
      </c>
      <c r="AX1" s="2">
        <v>5</v>
      </c>
      <c r="AY1" s="2">
        <v>1</v>
      </c>
      <c r="AZ1" s="2">
        <v>1</v>
      </c>
      <c r="BA1" s="2">
        <v>9</v>
      </c>
      <c r="BB1" s="2">
        <v>0</v>
      </c>
    </row>
    <row r="2" spans="25:54" ht="8.25" customHeight="1">
      <c r="Y2" s="91" t="s">
        <v>67</v>
      </c>
      <c r="Z2" s="92"/>
      <c r="AA2" s="92"/>
      <c r="AB2" s="92"/>
      <c r="AC2" s="92"/>
      <c r="AD2" s="97" t="s">
        <v>28</v>
      </c>
      <c r="AE2" s="97"/>
      <c r="AF2" s="97"/>
      <c r="AG2" s="97"/>
      <c r="AH2" s="89" t="s">
        <v>66</v>
      </c>
      <c r="AX2" s="2">
        <v>6</v>
      </c>
      <c r="AY2" s="2">
        <v>2</v>
      </c>
      <c r="AZ2" s="2">
        <v>2</v>
      </c>
      <c r="BA2" s="2">
        <v>10</v>
      </c>
      <c r="BB2" s="2">
        <v>10</v>
      </c>
    </row>
    <row r="3" spans="6:54" ht="15.75" customHeight="1">
      <c r="F3" s="107" t="s">
        <v>27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Y3" s="93"/>
      <c r="Z3" s="94"/>
      <c r="AA3" s="94"/>
      <c r="AB3" s="94"/>
      <c r="AC3" s="94"/>
      <c r="AD3" s="98"/>
      <c r="AE3" s="98"/>
      <c r="AF3" s="98"/>
      <c r="AG3" s="98"/>
      <c r="AH3" s="90"/>
      <c r="AX3" s="2">
        <v>7</v>
      </c>
      <c r="AY3" s="2">
        <v>3</v>
      </c>
      <c r="AZ3" s="2">
        <v>3</v>
      </c>
      <c r="BA3" s="2">
        <v>11</v>
      </c>
      <c r="BB3" s="2">
        <v>15</v>
      </c>
    </row>
    <row r="4" spans="6:54" ht="22.5" customHeight="1" thickBot="1"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AH4" s="4"/>
      <c r="AX4" s="2">
        <v>8</v>
      </c>
      <c r="AY4" s="2">
        <v>4</v>
      </c>
      <c r="AZ4" s="2">
        <v>4</v>
      </c>
      <c r="BA4" s="2">
        <v>12</v>
      </c>
      <c r="BB4" s="2">
        <v>20</v>
      </c>
    </row>
    <row r="5" spans="1:54" ht="18.75" customHeight="1">
      <c r="A5" s="111" t="s">
        <v>23</v>
      </c>
      <c r="B5" s="56"/>
      <c r="C5" s="56"/>
      <c r="D5" s="56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/>
      <c r="Y5" s="113" t="s">
        <v>39</v>
      </c>
      <c r="Z5" s="114"/>
      <c r="AA5" s="114"/>
      <c r="AB5" s="114"/>
      <c r="AC5" s="114"/>
      <c r="AD5" s="114"/>
      <c r="AE5" s="114"/>
      <c r="AF5" s="114"/>
      <c r="AG5" s="114"/>
      <c r="AH5" s="115"/>
      <c r="AX5" s="2">
        <v>9</v>
      </c>
      <c r="AY5" s="2">
        <v>5</v>
      </c>
      <c r="AZ5" s="2">
        <v>5</v>
      </c>
      <c r="BA5" s="2">
        <v>13</v>
      </c>
      <c r="BB5" s="2">
        <v>30</v>
      </c>
    </row>
    <row r="6" spans="1:58" ht="18.75" customHeight="1">
      <c r="A6" s="112"/>
      <c r="B6" s="62"/>
      <c r="C6" s="62"/>
      <c r="D6" s="62"/>
      <c r="E6" s="10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06"/>
      <c r="Y6" s="5"/>
      <c r="Z6" s="1"/>
      <c r="AA6" s="1"/>
      <c r="AB6" s="1"/>
      <c r="AC6" s="1"/>
      <c r="AD6" s="1"/>
      <c r="AE6" s="1"/>
      <c r="AF6" s="1"/>
      <c r="AG6" s="1"/>
      <c r="AH6" s="6"/>
      <c r="AX6" s="2">
        <v>10</v>
      </c>
      <c r="AY6" s="2">
        <v>6</v>
      </c>
      <c r="AZ6" s="2">
        <v>6</v>
      </c>
      <c r="BA6" s="2">
        <v>14</v>
      </c>
      <c r="BB6" s="2">
        <v>40</v>
      </c>
      <c r="BD6" s="2" t="s">
        <v>82</v>
      </c>
      <c r="BE6" s="2" t="s">
        <v>83</v>
      </c>
      <c r="BF6" s="2" t="s">
        <v>84</v>
      </c>
    </row>
    <row r="7" spans="1:58" ht="18.75" customHeight="1">
      <c r="A7" s="119" t="s">
        <v>20</v>
      </c>
      <c r="B7" s="69"/>
      <c r="C7" s="69"/>
      <c r="D7" s="70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7"/>
      <c r="R7" s="7"/>
      <c r="S7" s="7"/>
      <c r="T7" s="7"/>
      <c r="U7" s="7"/>
      <c r="V7" s="7"/>
      <c r="W7" s="7"/>
      <c r="X7" s="8"/>
      <c r="Y7" s="9"/>
      <c r="Z7" s="10" t="s">
        <v>93</v>
      </c>
      <c r="AA7" s="10"/>
      <c r="AB7" s="10"/>
      <c r="AC7" s="10"/>
      <c r="AD7" s="10"/>
      <c r="AE7" s="10"/>
      <c r="AF7" s="10"/>
      <c r="AG7" s="10"/>
      <c r="AH7" s="11"/>
      <c r="AX7" s="2">
        <v>11</v>
      </c>
      <c r="AY7" s="2">
        <v>7</v>
      </c>
      <c r="AZ7" s="2">
        <v>7</v>
      </c>
      <c r="BA7" s="2">
        <v>15</v>
      </c>
      <c r="BB7" s="2">
        <v>45</v>
      </c>
      <c r="BC7" s="42" t="s">
        <v>75</v>
      </c>
      <c r="BD7" s="50">
        <v>12320</v>
      </c>
      <c r="BE7" s="50">
        <v>20620</v>
      </c>
      <c r="BF7" s="50">
        <v>20620</v>
      </c>
    </row>
    <row r="8" spans="1:58" ht="18.75" customHeight="1">
      <c r="A8" s="119"/>
      <c r="B8" s="69"/>
      <c r="C8" s="69"/>
      <c r="D8" s="70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2" t="s">
        <v>21</v>
      </c>
      <c r="R8" s="12"/>
      <c r="S8" s="12"/>
      <c r="T8" s="12"/>
      <c r="U8" s="13" t="s">
        <v>47</v>
      </c>
      <c r="V8" s="48"/>
      <c r="W8" s="13" t="s">
        <v>13</v>
      </c>
      <c r="X8" s="14" t="s">
        <v>48</v>
      </c>
      <c r="Y8" s="9"/>
      <c r="Z8" s="10" t="s">
        <v>24</v>
      </c>
      <c r="AA8" s="10"/>
      <c r="AB8" s="10"/>
      <c r="AC8" s="10"/>
      <c r="AD8" s="10"/>
      <c r="AE8" s="10"/>
      <c r="AF8" s="10"/>
      <c r="AG8" s="10"/>
      <c r="AH8" s="11"/>
      <c r="AX8" s="2">
        <v>12</v>
      </c>
      <c r="AY8" s="2">
        <v>8</v>
      </c>
      <c r="AZ8" s="2">
        <v>8</v>
      </c>
      <c r="BA8" s="2">
        <v>16</v>
      </c>
      <c r="BB8" s="2">
        <v>50</v>
      </c>
      <c r="BC8" s="42" t="s">
        <v>76</v>
      </c>
      <c r="BD8" s="42">
        <v>530</v>
      </c>
      <c r="BE8" s="42">
        <v>870</v>
      </c>
      <c r="BF8" s="42">
        <v>870</v>
      </c>
    </row>
    <row r="9" spans="1:58" ht="18.75" customHeight="1">
      <c r="A9" s="119" t="s">
        <v>19</v>
      </c>
      <c r="B9" s="69"/>
      <c r="C9" s="69"/>
      <c r="D9" s="70"/>
      <c r="E9" s="108" t="s">
        <v>22</v>
      </c>
      <c r="F9" s="108"/>
      <c r="G9" s="108"/>
      <c r="H9" s="95"/>
      <c r="I9" s="95"/>
      <c r="J9" s="95"/>
      <c r="K9" s="95"/>
      <c r="L9" s="95"/>
      <c r="M9" s="95"/>
      <c r="N9" s="95"/>
      <c r="O9" s="95"/>
      <c r="P9" s="95"/>
      <c r="Q9" s="95"/>
      <c r="R9" s="97" t="s">
        <v>12</v>
      </c>
      <c r="S9" s="97"/>
      <c r="T9" s="97"/>
      <c r="U9" s="97"/>
      <c r="V9" s="97"/>
      <c r="W9" s="97"/>
      <c r="X9" s="74"/>
      <c r="Y9" s="9"/>
      <c r="Z9" s="110" t="s">
        <v>64</v>
      </c>
      <c r="AA9" s="110"/>
      <c r="AB9" s="110"/>
      <c r="AC9" s="15" t="s">
        <v>65</v>
      </c>
      <c r="AD9" s="109"/>
      <c r="AE9" s="109"/>
      <c r="AF9" s="109"/>
      <c r="AG9" s="10" t="s">
        <v>68</v>
      </c>
      <c r="AH9" s="11"/>
      <c r="AX9" s="2">
        <v>13</v>
      </c>
      <c r="AY9" s="2">
        <v>9</v>
      </c>
      <c r="AZ9" s="2">
        <v>9</v>
      </c>
      <c r="BA9" s="2">
        <v>17</v>
      </c>
      <c r="BC9" s="42" t="s">
        <v>77</v>
      </c>
      <c r="BD9" s="42">
        <v>940</v>
      </c>
      <c r="BE9" s="50">
        <v>1700</v>
      </c>
      <c r="BF9" s="50">
        <v>1700</v>
      </c>
    </row>
    <row r="10" spans="1:58" ht="18.75" customHeight="1" thickBot="1">
      <c r="A10" s="119"/>
      <c r="B10" s="69"/>
      <c r="C10" s="69"/>
      <c r="D10" s="70"/>
      <c r="E10" s="75"/>
      <c r="F10" s="98"/>
      <c r="G10" s="98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8" t="s">
        <v>11</v>
      </c>
      <c r="S10" s="108"/>
      <c r="T10" s="100"/>
      <c r="U10" s="100"/>
      <c r="V10" s="100"/>
      <c r="W10" s="100"/>
      <c r="X10" s="101"/>
      <c r="Y10" s="16"/>
      <c r="Z10" s="17"/>
      <c r="AA10" s="17"/>
      <c r="AB10" s="17"/>
      <c r="AC10" s="17"/>
      <c r="AD10" s="17"/>
      <c r="AE10" s="17"/>
      <c r="AF10" s="17"/>
      <c r="AG10" s="17"/>
      <c r="AH10" s="18"/>
      <c r="AK10" s="41">
        <v>0.375</v>
      </c>
      <c r="AL10" s="41">
        <v>0.5</v>
      </c>
      <c r="AM10" s="41">
        <v>0.7083333333333334</v>
      </c>
      <c r="AN10" s="41"/>
      <c r="AO10" s="41"/>
      <c r="AP10" s="2" t="s">
        <v>89</v>
      </c>
      <c r="AX10" s="2">
        <v>14</v>
      </c>
      <c r="AY10" s="2">
        <v>10</v>
      </c>
      <c r="AZ10" s="2">
        <v>10</v>
      </c>
      <c r="BA10" s="2">
        <v>18</v>
      </c>
      <c r="BC10" s="42" t="s">
        <v>78</v>
      </c>
      <c r="BD10" s="42">
        <v>700</v>
      </c>
      <c r="BE10" s="50">
        <v>1200</v>
      </c>
      <c r="BF10" s="50">
        <v>1200</v>
      </c>
    </row>
    <row r="11" spans="1:58" ht="18" customHeight="1">
      <c r="A11" s="139" t="s">
        <v>1</v>
      </c>
      <c r="B11" s="141" t="s">
        <v>2</v>
      </c>
      <c r="C11" s="141" t="s">
        <v>3</v>
      </c>
      <c r="D11" s="19" t="s">
        <v>4</v>
      </c>
      <c r="E11" s="97" t="s">
        <v>58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77" t="s">
        <v>8</v>
      </c>
      <c r="Q11" s="79"/>
      <c r="R11" s="67" t="s">
        <v>9</v>
      </c>
      <c r="S11" s="67"/>
      <c r="T11" s="67"/>
      <c r="U11" s="67" t="s">
        <v>10</v>
      </c>
      <c r="V11" s="125"/>
      <c r="W11" s="126" t="s">
        <v>14</v>
      </c>
      <c r="X11" s="122"/>
      <c r="Y11" s="122"/>
      <c r="Z11" s="122" t="s">
        <v>15</v>
      </c>
      <c r="AA11" s="122"/>
      <c r="AB11" s="122"/>
      <c r="AC11" s="122"/>
      <c r="AD11" s="123" t="s">
        <v>14</v>
      </c>
      <c r="AE11" s="123"/>
      <c r="AF11" s="123"/>
      <c r="AG11" s="122" t="s">
        <v>17</v>
      </c>
      <c r="AH11" s="122"/>
      <c r="AK11" s="42" t="s">
        <v>85</v>
      </c>
      <c r="AL11" s="42" t="s">
        <v>86</v>
      </c>
      <c r="AN11" s="2" t="s">
        <v>91</v>
      </c>
      <c r="AO11" s="2" t="s">
        <v>92</v>
      </c>
      <c r="AP11" s="44">
        <v>0.375</v>
      </c>
      <c r="AQ11" s="44"/>
      <c r="AR11" s="44">
        <v>0.5</v>
      </c>
      <c r="AS11" s="44"/>
      <c r="AT11" s="44"/>
      <c r="AU11" s="44">
        <v>0.7083333333333334</v>
      </c>
      <c r="AV11" s="2" t="s">
        <v>90</v>
      </c>
      <c r="AX11" s="2">
        <v>15</v>
      </c>
      <c r="AY11" s="2">
        <v>11</v>
      </c>
      <c r="AZ11" s="2">
        <v>11</v>
      </c>
      <c r="BA11" s="2">
        <v>19</v>
      </c>
      <c r="BC11" s="42" t="s">
        <v>79</v>
      </c>
      <c r="BD11" s="50">
        <v>1260</v>
      </c>
      <c r="BE11" s="50">
        <v>2120</v>
      </c>
      <c r="BF11" s="50">
        <v>2120</v>
      </c>
    </row>
    <row r="12" spans="1:58" ht="18" customHeight="1">
      <c r="A12" s="140"/>
      <c r="B12" s="124"/>
      <c r="C12" s="124"/>
      <c r="D12" s="20" t="s">
        <v>5</v>
      </c>
      <c r="E12" s="75" t="s">
        <v>59</v>
      </c>
      <c r="F12" s="98"/>
      <c r="G12" s="98"/>
      <c r="H12" s="98"/>
      <c r="I12" s="98"/>
      <c r="J12" s="98"/>
      <c r="K12" s="98"/>
      <c r="L12" s="98"/>
      <c r="M12" s="98"/>
      <c r="N12" s="98"/>
      <c r="O12" s="76"/>
      <c r="P12" s="77" t="s">
        <v>49</v>
      </c>
      <c r="Q12" s="79"/>
      <c r="R12" s="77" t="s">
        <v>50</v>
      </c>
      <c r="S12" s="78"/>
      <c r="T12" s="79"/>
      <c r="U12" s="67" t="s">
        <v>51</v>
      </c>
      <c r="V12" s="125"/>
      <c r="W12" s="127"/>
      <c r="X12" s="67"/>
      <c r="Y12" s="67"/>
      <c r="Z12" s="67"/>
      <c r="AA12" s="67"/>
      <c r="AB12" s="67"/>
      <c r="AC12" s="67"/>
      <c r="AD12" s="124" t="s">
        <v>16</v>
      </c>
      <c r="AE12" s="124"/>
      <c r="AF12" s="124"/>
      <c r="AG12" s="67"/>
      <c r="AH12" s="67"/>
      <c r="AK12" s="42" t="s">
        <v>87</v>
      </c>
      <c r="AL12" s="42" t="s">
        <v>88</v>
      </c>
      <c r="AP12" s="45">
        <v>2</v>
      </c>
      <c r="AQ12" s="42"/>
      <c r="AR12" s="42">
        <v>3</v>
      </c>
      <c r="AS12" s="42"/>
      <c r="AT12" s="42"/>
      <c r="AU12" s="42">
        <v>4</v>
      </c>
      <c r="AY12" s="2">
        <v>12</v>
      </c>
      <c r="AZ12" s="2">
        <v>12</v>
      </c>
      <c r="BA12" s="2">
        <v>20</v>
      </c>
      <c r="BC12" s="42" t="s">
        <v>80</v>
      </c>
      <c r="BD12" s="50">
        <v>1280</v>
      </c>
      <c r="BE12" s="50">
        <v>2170</v>
      </c>
      <c r="BF12" s="50">
        <v>2170</v>
      </c>
    </row>
    <row r="13" spans="1:58" ht="14.25" customHeight="1">
      <c r="A13" s="118"/>
      <c r="B13" s="120"/>
      <c r="C13" s="120"/>
      <c r="D13" s="121">
        <f>IF(COUNTBLANK(A13:C13)&gt;0,"",WEEKDAY("H"&amp;A13+30&amp;"/"&amp;B13&amp;"/"&amp;C13))</f>
      </c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73">
        <f>IF(COUNT(AK14:AL14)&lt;2,"",IF($AL$10&gt;AK14,"○",""))</f>
      </c>
      <c r="Q13" s="74"/>
      <c r="R13" s="67">
        <f>IF(COUNT(AK14:AL14)&lt;2,"",IF(AND($AL$10&lt;AL14,$AM$10&gt;AK14),"○",""))</f>
      </c>
      <c r="S13" s="67"/>
      <c r="T13" s="67"/>
      <c r="U13" s="73">
        <f>IF(COUNT(AK14:AL14)&lt;2,"",IF($AM$10&lt;AL14,"○",""))</f>
      </c>
      <c r="V13" s="74"/>
      <c r="W13" s="117">
        <f>IF(AV14=0,"",AV14)</f>
      </c>
      <c r="X13" s="116"/>
      <c r="Y13" s="116"/>
      <c r="Z13" s="116">
        <f>IF(AL13="","",IF(COUNTBLANK(AN13:AO13)=2,"",ROUNDDOWN(AV14*0.1,-1)))</f>
      </c>
      <c r="AA13" s="116"/>
      <c r="AB13" s="116"/>
      <c r="AC13" s="116"/>
      <c r="AD13" s="99"/>
      <c r="AE13" s="99"/>
      <c r="AF13" s="99"/>
      <c r="AG13" s="99"/>
      <c r="AH13" s="99"/>
      <c r="AK13" s="42">
        <f>A13+1988+30</f>
        <v>2018</v>
      </c>
      <c r="AL13" s="43">
        <f>IF(COUNT(A13:C13)&lt;3,"",DATE(AK13,B13,C13))</f>
      </c>
      <c r="AM13" s="47"/>
      <c r="AN13" s="2">
        <f>IF($AL13="","",IF(AND($B13&gt;=7,$B13&lt;=8),"夏期",""))</f>
      </c>
      <c r="AO13" s="2">
        <f>IF($AL13="","",IF(OR($B13=12,AND($B13&gt;=1,$B13&lt;=3)),"冬期",""))</f>
      </c>
      <c r="AP13" s="45"/>
      <c r="AQ13" s="45"/>
      <c r="AR13" s="45"/>
      <c r="AS13" s="45"/>
      <c r="AT13" s="45"/>
      <c r="AU13" s="45"/>
      <c r="AX13" s="2" t="s">
        <v>74</v>
      </c>
      <c r="AZ13" s="2">
        <v>13</v>
      </c>
      <c r="BA13" s="2">
        <v>21</v>
      </c>
      <c r="BC13" s="42" t="s">
        <v>81</v>
      </c>
      <c r="BD13" s="50">
        <v>1400</v>
      </c>
      <c r="BE13" s="50">
        <v>2410</v>
      </c>
      <c r="BF13" s="50">
        <v>2410</v>
      </c>
    </row>
    <row r="14" spans="1:53" ht="14.25" customHeight="1">
      <c r="A14" s="118"/>
      <c r="B14" s="120"/>
      <c r="C14" s="120"/>
      <c r="D14" s="121"/>
      <c r="E14" s="21" t="s">
        <v>52</v>
      </c>
      <c r="F14" s="22"/>
      <c r="G14" s="23" t="s">
        <v>6</v>
      </c>
      <c r="H14" s="22"/>
      <c r="I14" s="23" t="s">
        <v>7</v>
      </c>
      <c r="J14" s="23" t="s">
        <v>53</v>
      </c>
      <c r="K14" s="22"/>
      <c r="L14" s="23" t="s">
        <v>6</v>
      </c>
      <c r="M14" s="22"/>
      <c r="N14" s="23" t="s">
        <v>7</v>
      </c>
      <c r="O14" s="24" t="s">
        <v>54</v>
      </c>
      <c r="P14" s="75"/>
      <c r="Q14" s="76"/>
      <c r="R14" s="67"/>
      <c r="S14" s="67"/>
      <c r="T14" s="67"/>
      <c r="U14" s="75"/>
      <c r="V14" s="76"/>
      <c r="W14" s="117"/>
      <c r="X14" s="116"/>
      <c r="Y14" s="116"/>
      <c r="Z14" s="116"/>
      <c r="AA14" s="116"/>
      <c r="AB14" s="116"/>
      <c r="AC14" s="116"/>
      <c r="AD14" s="99"/>
      <c r="AE14" s="99"/>
      <c r="AF14" s="99"/>
      <c r="AG14" s="99"/>
      <c r="AH14" s="99"/>
      <c r="AK14" s="44">
        <f>IF(COUNTBLANK(F14:H14)=0,TIME(F14,H14,0),"")</f>
      </c>
      <c r="AL14" s="44">
        <f>IF(COUNTBLANK(K14:M14)=0,TIME(K14,M14,0),"")</f>
      </c>
      <c r="AM14" s="47"/>
      <c r="AP14" s="46">
        <f aca="true" t="shared" si="0" ref="AP14:AP24">IF(OR(P13="",$E13=""),"",VLOOKUP($E13,$BC$7:$BF$13,AP$12,0))</f>
      </c>
      <c r="AQ14" s="46">
        <f aca="true" t="shared" si="1" ref="AQ14:AQ24">IF(OR(Q13="",$E13=""),"",VLOOKUP($E13,$BC$7:$BF$13,AQ$12,0))</f>
      </c>
      <c r="AR14" s="46">
        <f aca="true" t="shared" si="2" ref="AR14:AR24">IF(OR(R13="",$E13=""),"",VLOOKUP($E13,$BC$7:$BF$13,AR$12,0))</f>
      </c>
      <c r="AS14" s="46">
        <f aca="true" t="shared" si="3" ref="AS14:AS24">IF(OR(S13="",$E13=""),"",VLOOKUP($E13,$BC$7:$BF$13,AS$12,0))</f>
      </c>
      <c r="AT14" s="46">
        <f aca="true" t="shared" si="4" ref="AT14:AT24">IF(OR(T13="",$E13=""),"",VLOOKUP($E13,$BC$7:$BF$13,AT$12,0))</f>
      </c>
      <c r="AU14" s="46">
        <f aca="true" t="shared" si="5" ref="AU14:AU24">IF(OR(U13="",$E13=""),"",VLOOKUP($E13,$BC$7:$BF$13,AU$12,0))</f>
      </c>
      <c r="AV14" s="2">
        <f>SUM(AP14:AU14)</f>
        <v>0</v>
      </c>
      <c r="AZ14" s="2">
        <v>14</v>
      </c>
      <c r="BA14" s="2">
        <v>22</v>
      </c>
    </row>
    <row r="15" spans="1:52" ht="14.25" customHeight="1">
      <c r="A15" s="118"/>
      <c r="B15" s="120"/>
      <c r="C15" s="120"/>
      <c r="D15" s="121">
        <f>IF(COUNTBLANK(A15:C15)&gt;0,"",WEEKDAY("H"&amp;A15+30&amp;"/"&amp;B15&amp;"/"&amp;C15))</f>
      </c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73">
        <f>IF(COUNT(AK16:AL16)&lt;2,"",IF($AL$10&gt;AK16,"○",""))</f>
      </c>
      <c r="Q15" s="74"/>
      <c r="R15" s="67">
        <f>IF(COUNT(AK16:AL16)&lt;2,"",IF(AND($AL$10&lt;AL16,$AM$10&gt;AK16),"○",""))</f>
      </c>
      <c r="S15" s="67"/>
      <c r="T15" s="67"/>
      <c r="U15" s="73">
        <f>IF(COUNT(AK16:AL16)&lt;2,"",IF($AM$10&lt;AL16,"○",""))</f>
      </c>
      <c r="V15" s="74"/>
      <c r="W15" s="117">
        <f>IF(AV16=0,"",AV16)</f>
      </c>
      <c r="X15" s="116"/>
      <c r="Y15" s="116"/>
      <c r="Z15" s="116">
        <f>IF(AL15="","",IF(COUNTBLANK(AN15:AO15)=2,"",ROUNDDOWN(AV16*0.1,-1)))</f>
      </c>
      <c r="AA15" s="116"/>
      <c r="AB15" s="116"/>
      <c r="AC15" s="116"/>
      <c r="AD15" s="99"/>
      <c r="AE15" s="99"/>
      <c r="AF15" s="99"/>
      <c r="AG15" s="99"/>
      <c r="AH15" s="99"/>
      <c r="AK15" s="42">
        <f>A15+1988+30</f>
        <v>2018</v>
      </c>
      <c r="AL15" s="43">
        <f>IF(COUNT(A15:C15)&lt;3,"",DATE(AK15,B15,C15))</f>
      </c>
      <c r="AM15" s="47"/>
      <c r="AN15" s="2">
        <f>IF($AL15="","",IF(AND($B15&gt;=7,$B15&lt;=8),"夏期",""))</f>
      </c>
      <c r="AO15" s="2">
        <f>IF($AL15="","",IF(OR($B15=12,AND($B15&gt;=1,$B15&lt;=3)),"冬期",""))</f>
      </c>
      <c r="AP15" s="46">
        <f t="shared" si="0"/>
      </c>
      <c r="AQ15" s="46">
        <f t="shared" si="1"/>
      </c>
      <c r="AR15" s="46">
        <f t="shared" si="2"/>
      </c>
      <c r="AS15" s="46">
        <f t="shared" si="3"/>
      </c>
      <c r="AT15" s="46">
        <f t="shared" si="4"/>
      </c>
      <c r="AU15" s="46">
        <f t="shared" si="5"/>
      </c>
      <c r="AV15" s="2">
        <f aca="true" t="shared" si="6" ref="AV15:AV24">SUM(AP15:AU15)</f>
        <v>0</v>
      </c>
      <c r="AZ15" s="2">
        <v>15</v>
      </c>
    </row>
    <row r="16" spans="1:52" ht="14.25" customHeight="1">
      <c r="A16" s="118"/>
      <c r="B16" s="120"/>
      <c r="C16" s="120"/>
      <c r="D16" s="121"/>
      <c r="E16" s="21" t="s">
        <v>55</v>
      </c>
      <c r="F16" s="22"/>
      <c r="G16" s="23" t="s">
        <v>6</v>
      </c>
      <c r="H16" s="22"/>
      <c r="I16" s="23" t="s">
        <v>7</v>
      </c>
      <c r="J16" s="23" t="s">
        <v>53</v>
      </c>
      <c r="K16" s="22"/>
      <c r="L16" s="23" t="s">
        <v>6</v>
      </c>
      <c r="M16" s="22"/>
      <c r="N16" s="23" t="s">
        <v>7</v>
      </c>
      <c r="O16" s="24" t="s">
        <v>54</v>
      </c>
      <c r="P16" s="75"/>
      <c r="Q16" s="76"/>
      <c r="R16" s="67"/>
      <c r="S16" s="67"/>
      <c r="T16" s="67"/>
      <c r="U16" s="75"/>
      <c r="V16" s="76"/>
      <c r="W16" s="117"/>
      <c r="X16" s="116"/>
      <c r="Y16" s="116"/>
      <c r="Z16" s="116"/>
      <c r="AA16" s="116"/>
      <c r="AB16" s="116"/>
      <c r="AC16" s="116"/>
      <c r="AD16" s="99"/>
      <c r="AE16" s="99"/>
      <c r="AF16" s="99"/>
      <c r="AG16" s="99"/>
      <c r="AH16" s="99"/>
      <c r="AK16" s="44">
        <f>IF(COUNTBLANK(F16:H16)=0,TIME(F16,H16,0),"")</f>
      </c>
      <c r="AL16" s="44">
        <f>IF(COUNTBLANK(K16:M16)=0,TIME(K16,M16,0),"")</f>
      </c>
      <c r="AM16" s="47"/>
      <c r="AP16" s="46">
        <f t="shared" si="0"/>
      </c>
      <c r="AQ16" s="46">
        <f t="shared" si="1"/>
      </c>
      <c r="AR16" s="46">
        <f t="shared" si="2"/>
      </c>
      <c r="AS16" s="46">
        <f t="shared" si="3"/>
      </c>
      <c r="AT16" s="46">
        <f t="shared" si="4"/>
      </c>
      <c r="AU16" s="46">
        <f t="shared" si="5"/>
      </c>
      <c r="AV16" s="2">
        <f t="shared" si="6"/>
        <v>0</v>
      </c>
      <c r="AZ16" s="2">
        <v>16</v>
      </c>
    </row>
    <row r="17" spans="1:52" ht="14.25" customHeight="1">
      <c r="A17" s="118"/>
      <c r="B17" s="120"/>
      <c r="C17" s="120"/>
      <c r="D17" s="121">
        <f>IF(COUNTBLANK(A17:C17)&gt;0,"",WEEKDAY("H"&amp;A17+30&amp;"/"&amp;B17&amp;"/"&amp;C17))</f>
      </c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73">
        <f>IF(COUNT(AK18:AL18)&lt;2,"",IF($AL$10&gt;AK18,"○",""))</f>
      </c>
      <c r="Q17" s="74"/>
      <c r="R17" s="67">
        <f>IF(COUNT(AK18:AL18)&lt;2,"",IF(AND($AL$10&lt;AL18,$AM$10&gt;AK18),"○",""))</f>
      </c>
      <c r="S17" s="67"/>
      <c r="T17" s="67"/>
      <c r="U17" s="73">
        <f>IF(COUNT(AK18:AL18)&lt;2,"",IF($AM$10&lt;AL18,"○",""))</f>
      </c>
      <c r="V17" s="74"/>
      <c r="W17" s="117">
        <f>IF(AV18=0,"",AV18)</f>
      </c>
      <c r="X17" s="116"/>
      <c r="Y17" s="116"/>
      <c r="Z17" s="116">
        <f>IF(AL17="","",IF(COUNTBLANK(AN17:AO17)=2,"",ROUNDDOWN(AV18*0.1,-1)))</f>
      </c>
      <c r="AA17" s="116"/>
      <c r="AB17" s="116"/>
      <c r="AC17" s="116"/>
      <c r="AD17" s="99"/>
      <c r="AE17" s="99"/>
      <c r="AF17" s="99"/>
      <c r="AG17" s="99"/>
      <c r="AH17" s="99"/>
      <c r="AK17" s="42">
        <f>A17+1988+30</f>
        <v>2018</v>
      </c>
      <c r="AL17" s="43">
        <f>IF(COUNT(A17:C17)&lt;3,"",DATE(AK17,B17,C17))</f>
      </c>
      <c r="AM17" s="47"/>
      <c r="AN17" s="2">
        <f>IF($AL17="","",IF(AND($B17&gt;=7,$B17&lt;=8),"夏期",""))</f>
      </c>
      <c r="AO17" s="2">
        <f>IF($AL17="","",IF(OR($B17=12,AND($B17&gt;=1,$B17&lt;=3)),"冬期",""))</f>
      </c>
      <c r="AP17" s="46">
        <f t="shared" si="0"/>
      </c>
      <c r="AQ17" s="46">
        <f t="shared" si="1"/>
      </c>
      <c r="AR17" s="46">
        <f t="shared" si="2"/>
      </c>
      <c r="AS17" s="46">
        <f t="shared" si="3"/>
      </c>
      <c r="AT17" s="46">
        <f t="shared" si="4"/>
      </c>
      <c r="AU17" s="46">
        <f t="shared" si="5"/>
      </c>
      <c r="AV17" s="2">
        <f t="shared" si="6"/>
        <v>0</v>
      </c>
      <c r="AZ17" s="2">
        <v>17</v>
      </c>
    </row>
    <row r="18" spans="1:52" ht="14.25" customHeight="1">
      <c r="A18" s="118"/>
      <c r="B18" s="120"/>
      <c r="C18" s="120"/>
      <c r="D18" s="121"/>
      <c r="E18" s="21" t="s">
        <v>55</v>
      </c>
      <c r="F18" s="22"/>
      <c r="G18" s="23" t="s">
        <v>6</v>
      </c>
      <c r="H18" s="22"/>
      <c r="I18" s="23" t="s">
        <v>7</v>
      </c>
      <c r="J18" s="23" t="s">
        <v>53</v>
      </c>
      <c r="K18" s="22"/>
      <c r="L18" s="23" t="s">
        <v>6</v>
      </c>
      <c r="M18" s="22"/>
      <c r="N18" s="23" t="s">
        <v>7</v>
      </c>
      <c r="O18" s="24" t="s">
        <v>54</v>
      </c>
      <c r="P18" s="75"/>
      <c r="Q18" s="76"/>
      <c r="R18" s="67"/>
      <c r="S18" s="67"/>
      <c r="T18" s="67"/>
      <c r="U18" s="75"/>
      <c r="V18" s="76"/>
      <c r="W18" s="117"/>
      <c r="X18" s="116"/>
      <c r="Y18" s="116"/>
      <c r="Z18" s="116"/>
      <c r="AA18" s="116"/>
      <c r="AB18" s="116"/>
      <c r="AC18" s="116"/>
      <c r="AD18" s="99"/>
      <c r="AE18" s="99"/>
      <c r="AF18" s="99"/>
      <c r="AG18" s="99"/>
      <c r="AH18" s="99"/>
      <c r="AK18" s="44">
        <f>IF(COUNTBLANK(F18:H18)=0,TIME(F18,H18,0),"")</f>
      </c>
      <c r="AL18" s="44">
        <f>IF(COUNTBLANK(K18:M18)=0,TIME(K18,M18,0),"")</f>
      </c>
      <c r="AM18" s="47"/>
      <c r="AP18" s="46">
        <f t="shared" si="0"/>
      </c>
      <c r="AQ18" s="46">
        <f t="shared" si="1"/>
      </c>
      <c r="AR18" s="46">
        <f t="shared" si="2"/>
      </c>
      <c r="AS18" s="46">
        <f t="shared" si="3"/>
      </c>
      <c r="AT18" s="46">
        <f t="shared" si="4"/>
      </c>
      <c r="AU18" s="46">
        <f t="shared" si="5"/>
      </c>
      <c r="AV18" s="2">
        <f t="shared" si="6"/>
        <v>0</v>
      </c>
      <c r="AZ18" s="2">
        <v>18</v>
      </c>
    </row>
    <row r="19" spans="1:52" ht="14.25" customHeight="1">
      <c r="A19" s="118"/>
      <c r="B19" s="120"/>
      <c r="C19" s="120"/>
      <c r="D19" s="121">
        <f>IF(COUNTBLANK(A19:C19)&gt;0,"",WEEKDAY("H"&amp;A19+30&amp;"/"&amp;B19&amp;"/"&amp;C19))</f>
      </c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73">
        <f>IF(COUNT(AK20:AL20)&lt;2,"",IF($AL$10&gt;AK20,"○",""))</f>
      </c>
      <c r="Q19" s="74"/>
      <c r="R19" s="67">
        <f>IF(COUNT(AK20:AL20)&lt;2,"",IF(AND($AL$10&lt;AL20,$AM$10&gt;AK20),"○",""))</f>
      </c>
      <c r="S19" s="67"/>
      <c r="T19" s="67"/>
      <c r="U19" s="73">
        <f>IF(COUNT(AK20:AL20)&lt;2,"",IF($AM$10&lt;AL20,"○",""))</f>
      </c>
      <c r="V19" s="74"/>
      <c r="W19" s="117">
        <f>IF(AV20=0,"",AV20)</f>
      </c>
      <c r="X19" s="116"/>
      <c r="Y19" s="116"/>
      <c r="Z19" s="116">
        <f>IF(AL19="","",IF(COUNTBLANK(AN19:AO19)=2,"",ROUNDDOWN(AV20*0.1,-1)))</f>
      </c>
      <c r="AA19" s="116"/>
      <c r="AB19" s="116"/>
      <c r="AC19" s="116"/>
      <c r="AD19" s="99"/>
      <c r="AE19" s="99"/>
      <c r="AF19" s="99"/>
      <c r="AG19" s="99"/>
      <c r="AH19" s="99"/>
      <c r="AK19" s="42">
        <f>A19+1988+30</f>
        <v>2018</v>
      </c>
      <c r="AL19" s="43">
        <f>IF(COUNT(A19:C19)&lt;3,"",DATE(AK19,B19,C19))</f>
      </c>
      <c r="AM19" s="47"/>
      <c r="AN19" s="2">
        <f>IF($AL19="","",IF(AND($B19&gt;=7,$B19&lt;=8),"夏期",""))</f>
      </c>
      <c r="AO19" s="2">
        <f>IF($AL19="","",IF(OR($B19=12,AND($B19&gt;=1,$B19&lt;=3)),"冬期",""))</f>
      </c>
      <c r="AP19" s="46">
        <f t="shared" si="0"/>
      </c>
      <c r="AQ19" s="46">
        <f t="shared" si="1"/>
      </c>
      <c r="AR19" s="46">
        <f t="shared" si="2"/>
      </c>
      <c r="AS19" s="46">
        <f t="shared" si="3"/>
      </c>
      <c r="AT19" s="46">
        <f t="shared" si="4"/>
      </c>
      <c r="AU19" s="46">
        <f t="shared" si="5"/>
      </c>
      <c r="AV19" s="2">
        <f t="shared" si="6"/>
        <v>0</v>
      </c>
      <c r="AZ19" s="2">
        <v>19</v>
      </c>
    </row>
    <row r="20" spans="1:52" ht="14.25" customHeight="1">
      <c r="A20" s="118"/>
      <c r="B20" s="120"/>
      <c r="C20" s="120"/>
      <c r="D20" s="121"/>
      <c r="E20" s="21" t="s">
        <v>55</v>
      </c>
      <c r="F20" s="22"/>
      <c r="G20" s="23" t="s">
        <v>6</v>
      </c>
      <c r="H20" s="22"/>
      <c r="I20" s="23" t="s">
        <v>7</v>
      </c>
      <c r="J20" s="23" t="s">
        <v>53</v>
      </c>
      <c r="K20" s="22"/>
      <c r="L20" s="23" t="s">
        <v>6</v>
      </c>
      <c r="M20" s="22"/>
      <c r="N20" s="23" t="s">
        <v>7</v>
      </c>
      <c r="O20" s="24" t="s">
        <v>54</v>
      </c>
      <c r="P20" s="75"/>
      <c r="Q20" s="76"/>
      <c r="R20" s="67"/>
      <c r="S20" s="67"/>
      <c r="T20" s="67"/>
      <c r="U20" s="75"/>
      <c r="V20" s="76"/>
      <c r="W20" s="117"/>
      <c r="X20" s="116"/>
      <c r="Y20" s="116"/>
      <c r="Z20" s="116"/>
      <c r="AA20" s="116"/>
      <c r="AB20" s="116"/>
      <c r="AC20" s="116"/>
      <c r="AD20" s="99"/>
      <c r="AE20" s="99"/>
      <c r="AF20" s="99"/>
      <c r="AG20" s="99"/>
      <c r="AH20" s="99"/>
      <c r="AK20" s="44">
        <f>IF(COUNTBLANK(F20:H20)=0,TIME(F20,H20,0),"")</f>
      </c>
      <c r="AL20" s="44">
        <f>IF(COUNTBLANK(K20:M20)=0,TIME(K20,M20,0),"")</f>
      </c>
      <c r="AM20" s="47"/>
      <c r="AP20" s="46">
        <f t="shared" si="0"/>
      </c>
      <c r="AQ20" s="46">
        <f t="shared" si="1"/>
      </c>
      <c r="AR20" s="46">
        <f t="shared" si="2"/>
      </c>
      <c r="AS20" s="46">
        <f t="shared" si="3"/>
      </c>
      <c r="AT20" s="46">
        <f t="shared" si="4"/>
      </c>
      <c r="AU20" s="46">
        <f t="shared" si="5"/>
      </c>
      <c r="AV20" s="2">
        <f t="shared" si="6"/>
        <v>0</v>
      </c>
      <c r="AZ20" s="2">
        <v>20</v>
      </c>
    </row>
    <row r="21" spans="1:52" ht="14.25" customHeight="1">
      <c r="A21" s="118"/>
      <c r="B21" s="120"/>
      <c r="C21" s="120"/>
      <c r="D21" s="121">
        <f>IF(COUNTBLANK(A21:C21)&gt;0,"",WEEKDAY("H"&amp;A21+30&amp;"/"&amp;B21&amp;"/"&amp;C21))</f>
      </c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73">
        <f>IF(COUNT(AK22:AL22)&lt;2,"",IF($AL$10&gt;AK22,"○",""))</f>
      </c>
      <c r="Q21" s="74"/>
      <c r="R21" s="67">
        <f>IF(COUNT(AK22:AL22)&lt;2,"",IF(AND($AL$10&lt;AL22,$AM$10&gt;AK22),"○",""))</f>
      </c>
      <c r="S21" s="67"/>
      <c r="T21" s="67"/>
      <c r="U21" s="73">
        <f>IF(COUNT(AK22:AL22)&lt;2,"",IF($AM$10&lt;AL22,"○",""))</f>
      </c>
      <c r="V21" s="74"/>
      <c r="W21" s="117">
        <f>IF(AV22=0,"",AV22)</f>
      </c>
      <c r="X21" s="116"/>
      <c r="Y21" s="116"/>
      <c r="Z21" s="116">
        <f>IF(AL21="","",IF(COUNTBLANK(AN21:AO21)=2,"",ROUNDDOWN(AV22*0.1,-1)))</f>
      </c>
      <c r="AA21" s="116"/>
      <c r="AB21" s="116"/>
      <c r="AC21" s="116"/>
      <c r="AD21" s="99"/>
      <c r="AE21" s="99"/>
      <c r="AF21" s="99"/>
      <c r="AG21" s="99"/>
      <c r="AH21" s="99"/>
      <c r="AK21" s="42">
        <f>A21+1988+30</f>
        <v>2018</v>
      </c>
      <c r="AL21" s="43">
        <f>IF(COUNT(A21:C21)&lt;3,"",DATE(AK21,B21,C21))</f>
      </c>
      <c r="AM21" s="47"/>
      <c r="AN21" s="2">
        <f>IF($AL21="","",IF(AND($B21&gt;=7,$B21&lt;=8),"夏期",""))</f>
      </c>
      <c r="AO21" s="2">
        <f>IF($AL21="","",IF(OR($B21=12,AND($B21&gt;=1,$B21&lt;=3)),"冬期",""))</f>
      </c>
      <c r="AP21" s="46">
        <f t="shared" si="0"/>
      </c>
      <c r="AQ21" s="46">
        <f t="shared" si="1"/>
      </c>
      <c r="AR21" s="46">
        <f t="shared" si="2"/>
      </c>
      <c r="AS21" s="46">
        <f t="shared" si="3"/>
      </c>
      <c r="AT21" s="46">
        <f t="shared" si="4"/>
      </c>
      <c r="AU21" s="46">
        <f t="shared" si="5"/>
      </c>
      <c r="AV21" s="2">
        <f t="shared" si="6"/>
        <v>0</v>
      </c>
      <c r="AZ21" s="2">
        <v>21</v>
      </c>
    </row>
    <row r="22" spans="1:52" ht="14.25" customHeight="1">
      <c r="A22" s="118"/>
      <c r="B22" s="120"/>
      <c r="C22" s="120"/>
      <c r="D22" s="121"/>
      <c r="E22" s="21" t="s">
        <v>55</v>
      </c>
      <c r="F22" s="22"/>
      <c r="G22" s="23" t="s">
        <v>6</v>
      </c>
      <c r="H22" s="22"/>
      <c r="I22" s="23" t="s">
        <v>7</v>
      </c>
      <c r="J22" s="23" t="s">
        <v>53</v>
      </c>
      <c r="K22" s="22"/>
      <c r="L22" s="23" t="s">
        <v>6</v>
      </c>
      <c r="M22" s="22"/>
      <c r="N22" s="23" t="s">
        <v>7</v>
      </c>
      <c r="O22" s="24" t="s">
        <v>54</v>
      </c>
      <c r="P22" s="75"/>
      <c r="Q22" s="76"/>
      <c r="R22" s="67"/>
      <c r="S22" s="67"/>
      <c r="T22" s="67"/>
      <c r="U22" s="75"/>
      <c r="V22" s="76"/>
      <c r="W22" s="117"/>
      <c r="X22" s="116"/>
      <c r="Y22" s="116"/>
      <c r="Z22" s="116"/>
      <c r="AA22" s="116"/>
      <c r="AB22" s="116"/>
      <c r="AC22" s="116"/>
      <c r="AD22" s="99"/>
      <c r="AE22" s="99"/>
      <c r="AF22" s="99"/>
      <c r="AG22" s="99"/>
      <c r="AH22" s="99"/>
      <c r="AK22" s="44">
        <f>IF(COUNTBLANK(F22:H22)=0,TIME(F22,H22,0),"")</f>
      </c>
      <c r="AL22" s="44">
        <f>IF(COUNTBLANK(K22:M22)=0,TIME(K22,M22,0),"")</f>
      </c>
      <c r="AM22" s="47"/>
      <c r="AP22" s="46">
        <f t="shared" si="0"/>
      </c>
      <c r="AQ22" s="46">
        <f t="shared" si="1"/>
      </c>
      <c r="AR22" s="46">
        <f t="shared" si="2"/>
      </c>
      <c r="AS22" s="46">
        <f t="shared" si="3"/>
      </c>
      <c r="AT22" s="46">
        <f t="shared" si="4"/>
      </c>
      <c r="AU22" s="46">
        <f t="shared" si="5"/>
      </c>
      <c r="AV22" s="2">
        <f t="shared" si="6"/>
        <v>0</v>
      </c>
      <c r="AZ22" s="2">
        <v>22</v>
      </c>
    </row>
    <row r="23" spans="1:52" ht="14.25" customHeight="1">
      <c r="A23" s="118"/>
      <c r="B23" s="120"/>
      <c r="C23" s="120"/>
      <c r="D23" s="121">
        <f>IF(COUNTBLANK(A23:C23)&gt;0,"",WEEKDAY("H"&amp;A23+30&amp;"/"&amp;B23&amp;"/"&amp;C23))</f>
      </c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73">
        <f>IF(COUNT(AK24:AL24)&lt;2,"",IF($AL$10&gt;AK24,"○",""))</f>
      </c>
      <c r="Q23" s="74"/>
      <c r="R23" s="67">
        <f>IF(COUNT(AK24:AL24)&lt;2,"",IF(AND($AL$10&lt;AL24,$AM$10&gt;AK24),"○",""))</f>
      </c>
      <c r="S23" s="67"/>
      <c r="T23" s="67"/>
      <c r="U23" s="73">
        <f>IF(COUNT(AK24:AL24)&lt;2,"",IF($AM$10&lt;AL24,"○",""))</f>
      </c>
      <c r="V23" s="74"/>
      <c r="W23" s="117">
        <f>IF(AV24=0,"",AV24)</f>
      </c>
      <c r="X23" s="116"/>
      <c r="Y23" s="116"/>
      <c r="Z23" s="116">
        <f>IF(AL23="","",IF(COUNTBLANK(AN23:AO23)=2,"",ROUNDDOWN(AV24*0.1,-1)))</f>
      </c>
      <c r="AA23" s="116"/>
      <c r="AB23" s="116"/>
      <c r="AC23" s="116"/>
      <c r="AD23" s="99"/>
      <c r="AE23" s="99"/>
      <c r="AF23" s="99"/>
      <c r="AG23" s="99"/>
      <c r="AH23" s="99"/>
      <c r="AK23" s="42">
        <f>A23+1988+30</f>
        <v>2018</v>
      </c>
      <c r="AL23" s="43">
        <f>IF(COUNT(A23:C23)&lt;3,"",DATE(AK23,B23,C23))</f>
      </c>
      <c r="AM23" s="47"/>
      <c r="AN23" s="2">
        <f>IF($AL23="","",IF(AND($B23&gt;=7,$B23&lt;=8),"夏期",""))</f>
      </c>
      <c r="AO23" s="2">
        <f>IF($AL23="","",IF(OR($B23=12,AND($B23&gt;=1,$B23&lt;=3)),"冬期",""))</f>
      </c>
      <c r="AP23" s="46">
        <f t="shared" si="0"/>
      </c>
      <c r="AQ23" s="46">
        <f t="shared" si="1"/>
      </c>
      <c r="AR23" s="46">
        <f t="shared" si="2"/>
      </c>
      <c r="AS23" s="46">
        <f t="shared" si="3"/>
      </c>
      <c r="AT23" s="46">
        <f t="shared" si="4"/>
      </c>
      <c r="AU23" s="46">
        <f t="shared" si="5"/>
      </c>
      <c r="AV23" s="2">
        <f t="shared" si="6"/>
        <v>0</v>
      </c>
      <c r="AZ23" s="2">
        <v>23</v>
      </c>
    </row>
    <row r="24" spans="1:52" ht="14.25" customHeight="1">
      <c r="A24" s="118"/>
      <c r="B24" s="120"/>
      <c r="C24" s="120"/>
      <c r="D24" s="121"/>
      <c r="E24" s="21" t="s">
        <v>55</v>
      </c>
      <c r="F24" s="22"/>
      <c r="G24" s="23" t="s">
        <v>6</v>
      </c>
      <c r="H24" s="22"/>
      <c r="I24" s="23" t="s">
        <v>7</v>
      </c>
      <c r="J24" s="23" t="s">
        <v>53</v>
      </c>
      <c r="K24" s="22"/>
      <c r="L24" s="23" t="s">
        <v>6</v>
      </c>
      <c r="M24" s="22"/>
      <c r="N24" s="23" t="s">
        <v>7</v>
      </c>
      <c r="O24" s="24" t="s">
        <v>54</v>
      </c>
      <c r="P24" s="75"/>
      <c r="Q24" s="76"/>
      <c r="R24" s="67"/>
      <c r="S24" s="67"/>
      <c r="T24" s="67"/>
      <c r="U24" s="75"/>
      <c r="V24" s="76"/>
      <c r="W24" s="117"/>
      <c r="X24" s="116"/>
      <c r="Y24" s="116"/>
      <c r="Z24" s="116"/>
      <c r="AA24" s="116"/>
      <c r="AB24" s="116"/>
      <c r="AC24" s="116"/>
      <c r="AD24" s="99"/>
      <c r="AE24" s="99"/>
      <c r="AF24" s="99"/>
      <c r="AG24" s="99"/>
      <c r="AH24" s="99"/>
      <c r="AK24" s="44">
        <f>IF(COUNTBLANK(F24:H24)=0,TIME(F24,H24,0),"")</f>
      </c>
      <c r="AL24" s="44">
        <f>IF(COUNTBLANK(K24:M24)=0,TIME(K24,M24,0),"")</f>
      </c>
      <c r="AM24" s="47"/>
      <c r="AP24" s="46">
        <f t="shared" si="0"/>
      </c>
      <c r="AQ24" s="46">
        <f t="shared" si="1"/>
      </c>
      <c r="AR24" s="46">
        <f t="shared" si="2"/>
      </c>
      <c r="AS24" s="46">
        <f t="shared" si="3"/>
      </c>
      <c r="AT24" s="46">
        <f t="shared" si="4"/>
      </c>
      <c r="AU24" s="46">
        <f t="shared" si="5"/>
      </c>
      <c r="AV24" s="2">
        <f t="shared" si="6"/>
        <v>0</v>
      </c>
      <c r="AZ24" s="2">
        <v>24</v>
      </c>
    </row>
    <row r="25" spans="1:52" ht="31.5" customHeight="1" thickBot="1">
      <c r="A25" s="71" t="s">
        <v>18</v>
      </c>
      <c r="B25" s="72"/>
      <c r="C25" s="72"/>
      <c r="D25" s="72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78" t="s">
        <v>25</v>
      </c>
      <c r="X25" s="78"/>
      <c r="Y25" s="78"/>
      <c r="Z25" s="78"/>
      <c r="AA25" s="78"/>
      <c r="AB25" s="78"/>
      <c r="AC25" s="78"/>
      <c r="AD25" s="77"/>
      <c r="AE25" s="78"/>
      <c r="AF25" s="78"/>
      <c r="AG25" s="78"/>
      <c r="AH25" s="25" t="s">
        <v>26</v>
      </c>
      <c r="AZ25" s="2">
        <v>25</v>
      </c>
    </row>
    <row r="26" spans="1:52" ht="13.5" customHeight="1">
      <c r="A26" s="55" t="s">
        <v>43</v>
      </c>
      <c r="B26" s="56"/>
      <c r="C26" s="57"/>
      <c r="D26" s="26">
        <v>1</v>
      </c>
      <c r="E26" s="152" t="s">
        <v>29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3"/>
      <c r="W26" s="27"/>
      <c r="X26" s="28" t="s">
        <v>32</v>
      </c>
      <c r="Y26" s="28"/>
      <c r="Z26" s="28"/>
      <c r="AA26" s="28"/>
      <c r="AB26" s="28"/>
      <c r="AC26" s="28"/>
      <c r="AD26" s="7"/>
      <c r="AE26" s="7"/>
      <c r="AF26" s="7"/>
      <c r="AG26" s="7"/>
      <c r="AH26" s="8"/>
      <c r="AZ26" s="2">
        <v>26</v>
      </c>
    </row>
    <row r="27" spans="1:52" ht="13.5" customHeight="1">
      <c r="A27" s="58"/>
      <c r="B27" s="59"/>
      <c r="C27" s="60"/>
      <c r="D27" s="29">
        <v>2</v>
      </c>
      <c r="E27" s="110" t="s">
        <v>30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54"/>
      <c r="W27" s="150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51"/>
      <c r="AZ27" s="2">
        <v>27</v>
      </c>
    </row>
    <row r="28" spans="1:52" ht="13.5" customHeight="1">
      <c r="A28" s="61"/>
      <c r="B28" s="62"/>
      <c r="C28" s="63"/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  <c r="W28" s="150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51"/>
      <c r="AZ28" s="2">
        <v>28</v>
      </c>
    </row>
    <row r="29" spans="1:52" ht="33" customHeight="1">
      <c r="A29" s="68" t="s">
        <v>31</v>
      </c>
      <c r="B29" s="69"/>
      <c r="C29" s="70"/>
      <c r="D29" s="77" t="s">
        <v>46</v>
      </c>
      <c r="E29" s="78"/>
      <c r="F29" s="78"/>
      <c r="G29" s="78"/>
      <c r="H29" s="78"/>
      <c r="I29" s="79"/>
      <c r="J29" s="159" t="s">
        <v>33</v>
      </c>
      <c r="K29" s="159"/>
      <c r="L29" s="159"/>
      <c r="M29" s="159"/>
      <c r="N29" s="159"/>
      <c r="O29" s="77" t="s">
        <v>34</v>
      </c>
      <c r="P29" s="78"/>
      <c r="Q29" s="78"/>
      <c r="R29" s="79"/>
      <c r="S29" s="77" t="s">
        <v>35</v>
      </c>
      <c r="T29" s="78"/>
      <c r="U29" s="78"/>
      <c r="V29" s="79"/>
      <c r="W29" s="150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51"/>
      <c r="AZ29" s="2">
        <v>29</v>
      </c>
    </row>
    <row r="30" spans="1:52" ht="33" customHeight="1">
      <c r="A30" s="68" t="s">
        <v>14</v>
      </c>
      <c r="B30" s="69"/>
      <c r="C30" s="70"/>
      <c r="D30" s="77" t="s">
        <v>61</v>
      </c>
      <c r="E30" s="78"/>
      <c r="F30" s="78"/>
      <c r="G30" s="78"/>
      <c r="H30" s="78"/>
      <c r="I30" s="79"/>
      <c r="J30" s="131" t="s">
        <v>60</v>
      </c>
      <c r="K30" s="132"/>
      <c r="L30" s="132"/>
      <c r="M30" s="132"/>
      <c r="N30" s="133"/>
      <c r="O30" s="77" t="s">
        <v>62</v>
      </c>
      <c r="P30" s="78"/>
      <c r="Q30" s="78"/>
      <c r="R30" s="79"/>
      <c r="S30" s="77" t="s">
        <v>63</v>
      </c>
      <c r="T30" s="78"/>
      <c r="U30" s="78"/>
      <c r="V30" s="79"/>
      <c r="W30" s="150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51"/>
      <c r="AZ30" s="2">
        <v>30</v>
      </c>
    </row>
    <row r="31" spans="1:52" ht="16.5" customHeight="1">
      <c r="A31" s="80" t="s">
        <v>36</v>
      </c>
      <c r="B31" s="81"/>
      <c r="C31" s="82"/>
      <c r="D31" s="73" t="s">
        <v>61</v>
      </c>
      <c r="E31" s="97"/>
      <c r="F31" s="97"/>
      <c r="G31" s="97"/>
      <c r="H31" s="97"/>
      <c r="I31" s="74"/>
      <c r="J31" s="134" t="s">
        <v>60</v>
      </c>
      <c r="K31" s="135"/>
      <c r="L31" s="135"/>
      <c r="M31" s="135"/>
      <c r="N31" s="89"/>
      <c r="O31" s="73" t="s">
        <v>62</v>
      </c>
      <c r="P31" s="97"/>
      <c r="Q31" s="97"/>
      <c r="R31" s="74"/>
      <c r="S31" s="73" t="s">
        <v>63</v>
      </c>
      <c r="T31" s="97"/>
      <c r="U31" s="97"/>
      <c r="V31" s="74"/>
      <c r="W31" s="150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51"/>
      <c r="AZ31" s="2">
        <v>31</v>
      </c>
    </row>
    <row r="32" spans="1:34" ht="16.5" customHeight="1" thickBot="1">
      <c r="A32" s="83" t="s">
        <v>14</v>
      </c>
      <c r="B32" s="84"/>
      <c r="C32" s="85"/>
      <c r="D32" s="128"/>
      <c r="E32" s="129"/>
      <c r="F32" s="129"/>
      <c r="G32" s="129"/>
      <c r="H32" s="129"/>
      <c r="I32" s="130"/>
      <c r="J32" s="136"/>
      <c r="K32" s="137"/>
      <c r="L32" s="137"/>
      <c r="M32" s="137"/>
      <c r="N32" s="138"/>
      <c r="O32" s="128"/>
      <c r="P32" s="129"/>
      <c r="Q32" s="129"/>
      <c r="R32" s="130"/>
      <c r="S32" s="128"/>
      <c r="T32" s="129"/>
      <c r="U32" s="129"/>
      <c r="V32" s="130"/>
      <c r="W32" s="128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</row>
    <row r="33" spans="1:34" ht="6.75" customHeight="1">
      <c r="A33" s="30"/>
      <c r="B33" s="31"/>
      <c r="C33" s="31"/>
      <c r="D33" s="31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</row>
    <row r="34" spans="1:34" ht="13.5" customHeight="1">
      <c r="A34" s="33"/>
      <c r="B34" s="1"/>
      <c r="C34" s="1"/>
      <c r="D34" s="108" t="s">
        <v>37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"/>
      <c r="T34" s="1"/>
      <c r="U34" s="1"/>
      <c r="V34" s="1"/>
      <c r="W34" s="1"/>
      <c r="X34" s="1"/>
      <c r="Y34" s="1"/>
      <c r="Z34" s="1"/>
      <c r="AA34" s="100"/>
      <c r="AB34" s="100"/>
      <c r="AC34" s="100"/>
      <c r="AD34" s="1" t="s">
        <v>1</v>
      </c>
      <c r="AE34" s="49"/>
      <c r="AF34" s="15" t="s">
        <v>38</v>
      </c>
      <c r="AG34" s="49"/>
      <c r="AH34" s="6" t="s">
        <v>3</v>
      </c>
    </row>
    <row r="35" spans="1:34" ht="8.25" customHeight="1">
      <c r="A35" s="3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6"/>
    </row>
    <row r="36" spans="1:34" ht="16.5" customHeight="1">
      <c r="A36" s="33"/>
      <c r="B36" s="1"/>
      <c r="C36" s="1" t="s">
        <v>40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6"/>
    </row>
    <row r="37" spans="1:34" ht="25.5" customHeight="1">
      <c r="A37" s="33"/>
      <c r="B37" s="1"/>
      <c r="C37" s="108" t="s">
        <v>44</v>
      </c>
      <c r="D37" s="10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6"/>
    </row>
    <row r="38" spans="1:34" ht="9" customHeight="1">
      <c r="A38" s="3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6"/>
    </row>
    <row r="39" spans="1:34" ht="22.5" customHeight="1">
      <c r="A39" s="33"/>
      <c r="B39" s="1"/>
      <c r="C39" s="108" t="s">
        <v>41</v>
      </c>
      <c r="D39" s="10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6"/>
    </row>
    <row r="40" spans="1:34" ht="7.5" customHeight="1">
      <c r="A40" s="3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6"/>
    </row>
    <row r="41" spans="1:34" ht="24" customHeight="1">
      <c r="A41" s="33"/>
      <c r="B41" s="1"/>
      <c r="C41" s="108" t="s">
        <v>45</v>
      </c>
      <c r="D41" s="108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"/>
      <c r="S41" s="1"/>
      <c r="T41" s="1"/>
      <c r="U41" s="1"/>
      <c r="V41" s="1"/>
      <c r="W41" s="1"/>
      <c r="X41" s="108" t="s">
        <v>42</v>
      </c>
      <c r="Y41" s="108"/>
      <c r="Z41" s="108"/>
      <c r="AA41" s="108"/>
      <c r="AB41" s="108"/>
      <c r="AC41" s="108"/>
      <c r="AD41" s="108"/>
      <c r="AE41" s="108"/>
      <c r="AF41" s="108"/>
      <c r="AG41" s="108"/>
      <c r="AH41" s="148"/>
    </row>
    <row r="42" spans="1:34" ht="12.75">
      <c r="A42" s="3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6"/>
    </row>
    <row r="43" spans="1:34" ht="12.75">
      <c r="A43" s="33"/>
      <c r="B43" s="1"/>
      <c r="C43" s="1"/>
      <c r="D43" s="1"/>
      <c r="E43" s="108" t="s">
        <v>11</v>
      </c>
      <c r="F43" s="108"/>
      <c r="G43" s="143"/>
      <c r="H43" s="143"/>
      <c r="I43" s="143"/>
      <c r="J43" s="1" t="s">
        <v>56</v>
      </c>
      <c r="K43" s="143"/>
      <c r="L43" s="143"/>
      <c r="M43" s="1" t="s">
        <v>57</v>
      </c>
      <c r="N43" s="143"/>
      <c r="O43" s="143"/>
      <c r="P43" s="143"/>
      <c r="Q43" s="14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6"/>
    </row>
    <row r="44" spans="1:34" ht="6.75" customHeight="1" thickBot="1">
      <c r="A44" s="34"/>
      <c r="B44" s="17"/>
      <c r="C44" s="17"/>
      <c r="D44" s="17"/>
      <c r="E44" s="129"/>
      <c r="F44" s="129"/>
      <c r="G44" s="17"/>
      <c r="H44" s="17"/>
      <c r="I44" s="17"/>
      <c r="J44" s="17"/>
      <c r="K44" s="129"/>
      <c r="L44" s="129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/>
    </row>
    <row r="45" ht="25.5" customHeight="1">
      <c r="A45" s="1" t="s">
        <v>70</v>
      </c>
    </row>
    <row r="46" spans="25:34" ht="8.25" customHeight="1">
      <c r="Y46" s="91" t="s">
        <v>67</v>
      </c>
      <c r="Z46" s="92"/>
      <c r="AA46" s="92"/>
      <c r="AB46" s="92"/>
      <c r="AC46" s="92"/>
      <c r="AD46" s="97" t="s">
        <v>28</v>
      </c>
      <c r="AE46" s="97"/>
      <c r="AF46" s="97"/>
      <c r="AG46" s="97"/>
      <c r="AH46" s="89" t="s">
        <v>66</v>
      </c>
    </row>
    <row r="47" spans="6:34" ht="15.75" customHeight="1">
      <c r="F47" s="107" t="s">
        <v>71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Y47" s="93"/>
      <c r="Z47" s="94"/>
      <c r="AA47" s="94"/>
      <c r="AB47" s="94"/>
      <c r="AC47" s="94"/>
      <c r="AD47" s="98"/>
      <c r="AE47" s="98"/>
      <c r="AF47" s="98"/>
      <c r="AG47" s="98"/>
      <c r="AH47" s="90"/>
    </row>
    <row r="48" spans="6:34" ht="22.5" customHeight="1" thickBot="1"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AH48" s="4"/>
    </row>
    <row r="49" spans="1:34" ht="18.75" customHeight="1">
      <c r="A49" s="111" t="s">
        <v>23</v>
      </c>
      <c r="B49" s="56"/>
      <c r="C49" s="56"/>
      <c r="D49" s="56"/>
      <c r="E49" s="160">
        <f>E5</f>
        <v>0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2"/>
      <c r="Y49" s="113" t="s">
        <v>39</v>
      </c>
      <c r="Z49" s="114"/>
      <c r="AA49" s="114"/>
      <c r="AB49" s="114"/>
      <c r="AC49" s="114"/>
      <c r="AD49" s="114"/>
      <c r="AE49" s="114"/>
      <c r="AF49" s="114"/>
      <c r="AG49" s="114"/>
      <c r="AH49" s="115"/>
    </row>
    <row r="50" spans="1:34" ht="18.75" customHeight="1">
      <c r="A50" s="112"/>
      <c r="B50" s="62"/>
      <c r="C50" s="62"/>
      <c r="D50" s="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5"/>
      <c r="Y50" s="5"/>
      <c r="Z50" s="1"/>
      <c r="AA50" s="1"/>
      <c r="AB50" s="1"/>
      <c r="AC50" s="1"/>
      <c r="AD50" s="1"/>
      <c r="AE50" s="1"/>
      <c r="AF50" s="1"/>
      <c r="AG50" s="1"/>
      <c r="AH50" s="6"/>
    </row>
    <row r="51" spans="1:34" ht="18.75" customHeight="1">
      <c r="A51" s="119" t="s">
        <v>20</v>
      </c>
      <c r="B51" s="69"/>
      <c r="C51" s="69"/>
      <c r="D51" s="70"/>
      <c r="E51" s="167">
        <f>E7</f>
        <v>0</v>
      </c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7"/>
      <c r="R51" s="7"/>
      <c r="S51" s="7"/>
      <c r="T51" s="7"/>
      <c r="U51" s="7"/>
      <c r="V51" s="7"/>
      <c r="W51" s="7"/>
      <c r="X51" s="8"/>
      <c r="Y51" s="9"/>
      <c r="Z51" s="10" t="s">
        <v>93</v>
      </c>
      <c r="AA51" s="10"/>
      <c r="AB51" s="10"/>
      <c r="AC51" s="10"/>
      <c r="AD51" s="10"/>
      <c r="AE51" s="10"/>
      <c r="AF51" s="10"/>
      <c r="AG51" s="10"/>
      <c r="AH51" s="11"/>
    </row>
    <row r="52" spans="1:34" ht="18.75" customHeight="1">
      <c r="A52" s="119"/>
      <c r="B52" s="69"/>
      <c r="C52" s="69"/>
      <c r="D52" s="70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2" t="s">
        <v>21</v>
      </c>
      <c r="R52" s="12"/>
      <c r="S52" s="12"/>
      <c r="T52" s="12"/>
      <c r="U52" s="13" t="s">
        <v>47</v>
      </c>
      <c r="V52" s="35">
        <f>V8</f>
        <v>0</v>
      </c>
      <c r="W52" s="13" t="s">
        <v>13</v>
      </c>
      <c r="X52" s="14" t="s">
        <v>48</v>
      </c>
      <c r="Y52" s="9"/>
      <c r="Z52" s="10" t="s">
        <v>24</v>
      </c>
      <c r="AA52" s="10"/>
      <c r="AB52" s="10"/>
      <c r="AC52" s="10"/>
      <c r="AD52" s="10"/>
      <c r="AE52" s="10"/>
      <c r="AF52" s="10"/>
      <c r="AG52" s="10"/>
      <c r="AH52" s="11"/>
    </row>
    <row r="53" spans="1:34" ht="18.75" customHeight="1">
      <c r="A53" s="119" t="s">
        <v>19</v>
      </c>
      <c r="B53" s="69"/>
      <c r="C53" s="69"/>
      <c r="D53" s="70"/>
      <c r="E53" s="108" t="s">
        <v>22</v>
      </c>
      <c r="F53" s="108"/>
      <c r="G53" s="108"/>
      <c r="H53" s="168">
        <f>H9</f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97" t="s">
        <v>12</v>
      </c>
      <c r="S53" s="97"/>
      <c r="T53" s="97"/>
      <c r="U53" s="97"/>
      <c r="V53" s="97"/>
      <c r="W53" s="97"/>
      <c r="X53" s="74"/>
      <c r="Y53" s="9"/>
      <c r="Z53" s="110" t="s">
        <v>64</v>
      </c>
      <c r="AA53" s="110"/>
      <c r="AB53" s="110"/>
      <c r="AC53" s="15" t="s">
        <v>65</v>
      </c>
      <c r="AD53" s="166">
        <f>AD9</f>
        <v>0</v>
      </c>
      <c r="AE53" s="166"/>
      <c r="AF53" s="166"/>
      <c r="AG53" s="10" t="s">
        <v>68</v>
      </c>
      <c r="AH53" s="37"/>
    </row>
    <row r="54" spans="1:34" ht="18.75" customHeight="1" thickBot="1">
      <c r="A54" s="119"/>
      <c r="B54" s="69"/>
      <c r="C54" s="69"/>
      <c r="D54" s="70"/>
      <c r="E54" s="75"/>
      <c r="F54" s="98"/>
      <c r="G54" s="98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08" t="s">
        <v>11</v>
      </c>
      <c r="S54" s="108"/>
      <c r="T54" s="169">
        <f>T10</f>
        <v>0</v>
      </c>
      <c r="U54" s="169"/>
      <c r="V54" s="169"/>
      <c r="W54" s="169"/>
      <c r="X54" s="170"/>
      <c r="Y54" s="16"/>
      <c r="Z54" s="17"/>
      <c r="AA54" s="17"/>
      <c r="AB54" s="17"/>
      <c r="AC54" s="17"/>
      <c r="AD54" s="17"/>
      <c r="AE54" s="17"/>
      <c r="AF54" s="17"/>
      <c r="AG54" s="17"/>
      <c r="AH54" s="18"/>
    </row>
    <row r="55" spans="1:34" ht="18" customHeight="1">
      <c r="A55" s="139" t="s">
        <v>1</v>
      </c>
      <c r="B55" s="141" t="s">
        <v>2</v>
      </c>
      <c r="C55" s="141" t="s">
        <v>3</v>
      </c>
      <c r="D55" s="19" t="s">
        <v>4</v>
      </c>
      <c r="E55" s="97" t="s">
        <v>58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77" t="s">
        <v>8</v>
      </c>
      <c r="Q55" s="79"/>
      <c r="R55" s="67" t="s">
        <v>9</v>
      </c>
      <c r="S55" s="67"/>
      <c r="T55" s="67"/>
      <c r="U55" s="67" t="s">
        <v>10</v>
      </c>
      <c r="V55" s="125"/>
      <c r="W55" s="126" t="s">
        <v>14</v>
      </c>
      <c r="X55" s="122"/>
      <c r="Y55" s="122"/>
      <c r="Z55" s="122" t="s">
        <v>15</v>
      </c>
      <c r="AA55" s="122"/>
      <c r="AB55" s="122"/>
      <c r="AC55" s="122"/>
      <c r="AD55" s="123" t="s">
        <v>14</v>
      </c>
      <c r="AE55" s="123"/>
      <c r="AF55" s="123"/>
      <c r="AG55" s="122" t="s">
        <v>17</v>
      </c>
      <c r="AH55" s="122"/>
    </row>
    <row r="56" spans="1:34" ht="18" customHeight="1">
      <c r="A56" s="140"/>
      <c r="B56" s="124"/>
      <c r="C56" s="124"/>
      <c r="D56" s="20" t="s">
        <v>5</v>
      </c>
      <c r="E56" s="75" t="s">
        <v>59</v>
      </c>
      <c r="F56" s="98"/>
      <c r="G56" s="98"/>
      <c r="H56" s="98"/>
      <c r="I56" s="98"/>
      <c r="J56" s="98"/>
      <c r="K56" s="98"/>
      <c r="L56" s="98"/>
      <c r="M56" s="98"/>
      <c r="N56" s="98"/>
      <c r="O56" s="76"/>
      <c r="P56" s="77" t="s">
        <v>49</v>
      </c>
      <c r="Q56" s="79"/>
      <c r="R56" s="77" t="s">
        <v>50</v>
      </c>
      <c r="S56" s="78"/>
      <c r="T56" s="79"/>
      <c r="U56" s="67" t="s">
        <v>51</v>
      </c>
      <c r="V56" s="125"/>
      <c r="W56" s="127"/>
      <c r="X56" s="67"/>
      <c r="Y56" s="67"/>
      <c r="Z56" s="67"/>
      <c r="AA56" s="67"/>
      <c r="AB56" s="67"/>
      <c r="AC56" s="67"/>
      <c r="AD56" s="124" t="s">
        <v>16</v>
      </c>
      <c r="AE56" s="124"/>
      <c r="AF56" s="124"/>
      <c r="AG56" s="67"/>
      <c r="AH56" s="67"/>
    </row>
    <row r="57" spans="1:50" ht="14.25" customHeight="1">
      <c r="A57" s="178">
        <f>A13</f>
        <v>0</v>
      </c>
      <c r="B57" s="99">
        <f>B13</f>
        <v>0</v>
      </c>
      <c r="C57" s="99">
        <f>C13</f>
        <v>0</v>
      </c>
      <c r="D57" s="121">
        <f>D13</f>
      </c>
      <c r="E57" s="171">
        <f>IF(E13="","",E13)</f>
      </c>
      <c r="F57" s="172"/>
      <c r="G57" s="172"/>
      <c r="H57" s="172"/>
      <c r="I57" s="172"/>
      <c r="J57" s="172"/>
      <c r="K57" s="172"/>
      <c r="L57" s="172"/>
      <c r="M57" s="172"/>
      <c r="N57" s="172"/>
      <c r="O57" s="173"/>
      <c r="P57" s="174">
        <f>P13</f>
      </c>
      <c r="Q57" s="175"/>
      <c r="R57" s="99">
        <f>R13</f>
      </c>
      <c r="S57" s="99"/>
      <c r="T57" s="99"/>
      <c r="U57" s="174">
        <f>U13</f>
      </c>
      <c r="V57" s="179"/>
      <c r="W57" s="117">
        <f>W13</f>
      </c>
      <c r="X57" s="116"/>
      <c r="Y57" s="116"/>
      <c r="Z57" s="116">
        <f>Z13</f>
      </c>
      <c r="AA57" s="116"/>
      <c r="AB57" s="116"/>
      <c r="AC57" s="116"/>
      <c r="AD57" s="99"/>
      <c r="AE57" s="99"/>
      <c r="AF57" s="99"/>
      <c r="AG57" s="99"/>
      <c r="AH57" s="99"/>
      <c r="AX57" s="2" t="s">
        <v>69</v>
      </c>
    </row>
    <row r="58" spans="1:34" ht="14.25" customHeight="1">
      <c r="A58" s="178"/>
      <c r="B58" s="99"/>
      <c r="C58" s="99"/>
      <c r="D58" s="121"/>
      <c r="E58" s="38" t="s">
        <v>52</v>
      </c>
      <c r="F58" s="39">
        <f>IF(F14="","",F14)</f>
      </c>
      <c r="G58" s="39" t="s">
        <v>6</v>
      </c>
      <c r="H58" s="39">
        <f>IF(H14="","",H14)</f>
      </c>
      <c r="I58" s="39" t="s">
        <v>7</v>
      </c>
      <c r="J58" s="39" t="s">
        <v>53</v>
      </c>
      <c r="K58" s="39">
        <f>IF(K14="","",K14)</f>
      </c>
      <c r="L58" s="39" t="s">
        <v>6</v>
      </c>
      <c r="M58" s="39">
        <f>IF(M14="","",M14)</f>
      </c>
      <c r="N58" s="39" t="s">
        <v>7</v>
      </c>
      <c r="O58" s="40" t="s">
        <v>54</v>
      </c>
      <c r="P58" s="176"/>
      <c r="Q58" s="177"/>
      <c r="R58" s="99"/>
      <c r="S58" s="99"/>
      <c r="T58" s="99"/>
      <c r="U58" s="180"/>
      <c r="V58" s="181"/>
      <c r="W58" s="117"/>
      <c r="X58" s="116"/>
      <c r="Y58" s="116"/>
      <c r="Z58" s="116"/>
      <c r="AA58" s="116"/>
      <c r="AB58" s="116"/>
      <c r="AC58" s="116"/>
      <c r="AD58" s="99"/>
      <c r="AE58" s="99"/>
      <c r="AF58" s="99"/>
      <c r="AG58" s="99"/>
      <c r="AH58" s="99"/>
    </row>
    <row r="59" spans="1:34" ht="14.25" customHeight="1">
      <c r="A59" s="178">
        <f>A15</f>
        <v>0</v>
      </c>
      <c r="B59" s="99">
        <f>B15</f>
        <v>0</v>
      </c>
      <c r="C59" s="99">
        <f>C15</f>
        <v>0</v>
      </c>
      <c r="D59" s="121">
        <f>D15</f>
      </c>
      <c r="E59" s="171">
        <f>IF(E15="","",E15)</f>
      </c>
      <c r="F59" s="172"/>
      <c r="G59" s="172"/>
      <c r="H59" s="172"/>
      <c r="I59" s="172"/>
      <c r="J59" s="172"/>
      <c r="K59" s="172"/>
      <c r="L59" s="172"/>
      <c r="M59" s="172"/>
      <c r="N59" s="172"/>
      <c r="O59" s="173"/>
      <c r="P59" s="174">
        <f>P15</f>
      </c>
      <c r="Q59" s="175"/>
      <c r="R59" s="99">
        <f>R15</f>
      </c>
      <c r="S59" s="99"/>
      <c r="T59" s="99"/>
      <c r="U59" s="174">
        <f>U15</f>
      </c>
      <c r="V59" s="179"/>
      <c r="W59" s="117">
        <f>W15</f>
      </c>
      <c r="X59" s="116"/>
      <c r="Y59" s="116"/>
      <c r="Z59" s="116">
        <f>Z15</f>
      </c>
      <c r="AA59" s="116"/>
      <c r="AB59" s="116"/>
      <c r="AC59" s="116"/>
      <c r="AD59" s="99"/>
      <c r="AE59" s="99"/>
      <c r="AF59" s="99"/>
      <c r="AG59" s="99"/>
      <c r="AH59" s="99"/>
    </row>
    <row r="60" spans="1:34" ht="14.25" customHeight="1">
      <c r="A60" s="178"/>
      <c r="B60" s="99"/>
      <c r="C60" s="99"/>
      <c r="D60" s="121"/>
      <c r="E60" s="38" t="s">
        <v>55</v>
      </c>
      <c r="F60" s="39">
        <f>IF(F16="","",F16)</f>
      </c>
      <c r="G60" s="39" t="s">
        <v>6</v>
      </c>
      <c r="H60" s="39">
        <f>IF(H16="","",H16)</f>
      </c>
      <c r="I60" s="39" t="s">
        <v>7</v>
      </c>
      <c r="J60" s="39" t="s">
        <v>53</v>
      </c>
      <c r="K60" s="39">
        <f>IF(K16="","",K16)</f>
      </c>
      <c r="L60" s="39" t="s">
        <v>6</v>
      </c>
      <c r="M60" s="39">
        <f>IF(M16="","",M16)</f>
      </c>
      <c r="N60" s="39" t="s">
        <v>7</v>
      </c>
      <c r="O60" s="40" t="s">
        <v>54</v>
      </c>
      <c r="P60" s="176"/>
      <c r="Q60" s="177"/>
      <c r="R60" s="99"/>
      <c r="S60" s="99"/>
      <c r="T60" s="99"/>
      <c r="U60" s="180"/>
      <c r="V60" s="181"/>
      <c r="W60" s="117"/>
      <c r="X60" s="116"/>
      <c r="Y60" s="116"/>
      <c r="Z60" s="116"/>
      <c r="AA60" s="116"/>
      <c r="AB60" s="116"/>
      <c r="AC60" s="116"/>
      <c r="AD60" s="99"/>
      <c r="AE60" s="99"/>
      <c r="AF60" s="99"/>
      <c r="AG60" s="99"/>
      <c r="AH60" s="99"/>
    </row>
    <row r="61" spans="1:34" ht="14.25" customHeight="1">
      <c r="A61" s="178">
        <f>A17</f>
        <v>0</v>
      </c>
      <c r="B61" s="99">
        <f>B17</f>
        <v>0</v>
      </c>
      <c r="C61" s="99">
        <f>C17</f>
        <v>0</v>
      </c>
      <c r="D61" s="121">
        <f>D17</f>
      </c>
      <c r="E61" s="171">
        <f>IF(E17="","",E17)</f>
      </c>
      <c r="F61" s="172"/>
      <c r="G61" s="172"/>
      <c r="H61" s="172"/>
      <c r="I61" s="172"/>
      <c r="J61" s="172"/>
      <c r="K61" s="172"/>
      <c r="L61" s="172"/>
      <c r="M61" s="172"/>
      <c r="N61" s="172"/>
      <c r="O61" s="173"/>
      <c r="P61" s="174">
        <f>P17</f>
      </c>
      <c r="Q61" s="175"/>
      <c r="R61" s="99">
        <f>R17</f>
      </c>
      <c r="S61" s="99"/>
      <c r="T61" s="99"/>
      <c r="U61" s="174">
        <f>U17</f>
      </c>
      <c r="V61" s="179"/>
      <c r="W61" s="117">
        <f>W17</f>
      </c>
      <c r="X61" s="116"/>
      <c r="Y61" s="116"/>
      <c r="Z61" s="116">
        <f>Z17</f>
      </c>
      <c r="AA61" s="116"/>
      <c r="AB61" s="116"/>
      <c r="AC61" s="116"/>
      <c r="AD61" s="99"/>
      <c r="AE61" s="99"/>
      <c r="AF61" s="99"/>
      <c r="AG61" s="99"/>
      <c r="AH61" s="99"/>
    </row>
    <row r="62" spans="1:34" ht="14.25" customHeight="1">
      <c r="A62" s="178"/>
      <c r="B62" s="99"/>
      <c r="C62" s="99"/>
      <c r="D62" s="121"/>
      <c r="E62" s="38" t="s">
        <v>55</v>
      </c>
      <c r="F62" s="39">
        <f>IF(F18="","",F18)</f>
      </c>
      <c r="G62" s="39" t="s">
        <v>6</v>
      </c>
      <c r="H62" s="39">
        <f>IF(H18="","",H18)</f>
      </c>
      <c r="I62" s="39" t="s">
        <v>7</v>
      </c>
      <c r="J62" s="39" t="s">
        <v>53</v>
      </c>
      <c r="K62" s="39">
        <f>IF(K18="","",K18)</f>
      </c>
      <c r="L62" s="39" t="s">
        <v>6</v>
      </c>
      <c r="M62" s="39">
        <f>IF(M18="","",M18)</f>
      </c>
      <c r="N62" s="39" t="s">
        <v>7</v>
      </c>
      <c r="O62" s="40" t="s">
        <v>54</v>
      </c>
      <c r="P62" s="176"/>
      <c r="Q62" s="177"/>
      <c r="R62" s="99"/>
      <c r="S62" s="99"/>
      <c r="T62" s="99"/>
      <c r="U62" s="180"/>
      <c r="V62" s="181"/>
      <c r="W62" s="117"/>
      <c r="X62" s="116"/>
      <c r="Y62" s="116"/>
      <c r="Z62" s="116"/>
      <c r="AA62" s="116"/>
      <c r="AB62" s="116"/>
      <c r="AC62" s="116"/>
      <c r="AD62" s="99"/>
      <c r="AE62" s="99"/>
      <c r="AF62" s="99"/>
      <c r="AG62" s="99"/>
      <c r="AH62" s="99"/>
    </row>
    <row r="63" spans="1:34" ht="14.25" customHeight="1">
      <c r="A63" s="178">
        <f>A19</f>
        <v>0</v>
      </c>
      <c r="B63" s="99">
        <f>B19</f>
        <v>0</v>
      </c>
      <c r="C63" s="99">
        <f>C19</f>
        <v>0</v>
      </c>
      <c r="D63" s="121">
        <f>D19</f>
      </c>
      <c r="E63" s="171">
        <f>IF(E19="","",E19)</f>
      </c>
      <c r="F63" s="172"/>
      <c r="G63" s="172"/>
      <c r="H63" s="172"/>
      <c r="I63" s="172"/>
      <c r="J63" s="172"/>
      <c r="K63" s="172"/>
      <c r="L63" s="172"/>
      <c r="M63" s="172"/>
      <c r="N63" s="172"/>
      <c r="O63" s="173"/>
      <c r="P63" s="174">
        <f>P19</f>
      </c>
      <c r="Q63" s="175"/>
      <c r="R63" s="99">
        <f>R19</f>
      </c>
      <c r="S63" s="99"/>
      <c r="T63" s="99"/>
      <c r="U63" s="174">
        <f>U19</f>
      </c>
      <c r="V63" s="179"/>
      <c r="W63" s="117">
        <f>W19</f>
      </c>
      <c r="X63" s="116"/>
      <c r="Y63" s="116"/>
      <c r="Z63" s="116">
        <f>Z19</f>
      </c>
      <c r="AA63" s="116"/>
      <c r="AB63" s="116"/>
      <c r="AC63" s="116"/>
      <c r="AD63" s="99"/>
      <c r="AE63" s="99"/>
      <c r="AF63" s="99"/>
      <c r="AG63" s="99"/>
      <c r="AH63" s="99"/>
    </row>
    <row r="64" spans="1:34" ht="14.25" customHeight="1">
      <c r="A64" s="178"/>
      <c r="B64" s="99"/>
      <c r="C64" s="99"/>
      <c r="D64" s="121"/>
      <c r="E64" s="38" t="s">
        <v>55</v>
      </c>
      <c r="F64" s="39">
        <f>IF(F20="","",F20)</f>
      </c>
      <c r="G64" s="39" t="s">
        <v>6</v>
      </c>
      <c r="H64" s="39">
        <f>IF(H20="","",H20)</f>
      </c>
      <c r="I64" s="39" t="s">
        <v>7</v>
      </c>
      <c r="J64" s="39" t="s">
        <v>53</v>
      </c>
      <c r="K64" s="39">
        <f>IF(K20="","",K20)</f>
      </c>
      <c r="L64" s="39" t="s">
        <v>6</v>
      </c>
      <c r="M64" s="39">
        <f>IF(M20="","",M20)</f>
      </c>
      <c r="N64" s="39" t="s">
        <v>7</v>
      </c>
      <c r="O64" s="40" t="s">
        <v>54</v>
      </c>
      <c r="P64" s="176"/>
      <c r="Q64" s="177"/>
      <c r="R64" s="99"/>
      <c r="S64" s="99"/>
      <c r="T64" s="99"/>
      <c r="U64" s="180"/>
      <c r="V64" s="181"/>
      <c r="W64" s="117"/>
      <c r="X64" s="116"/>
      <c r="Y64" s="116"/>
      <c r="Z64" s="116"/>
      <c r="AA64" s="116"/>
      <c r="AB64" s="116"/>
      <c r="AC64" s="116"/>
      <c r="AD64" s="99"/>
      <c r="AE64" s="99"/>
      <c r="AF64" s="99"/>
      <c r="AG64" s="99"/>
      <c r="AH64" s="99"/>
    </row>
    <row r="65" spans="1:34" ht="14.25" customHeight="1">
      <c r="A65" s="178">
        <f>A21</f>
        <v>0</v>
      </c>
      <c r="B65" s="99">
        <f>B21</f>
        <v>0</v>
      </c>
      <c r="C65" s="99">
        <f>C21</f>
        <v>0</v>
      </c>
      <c r="D65" s="121">
        <f>D21</f>
      </c>
      <c r="E65" s="171">
        <f>IF(E21="","",E21)</f>
      </c>
      <c r="F65" s="172"/>
      <c r="G65" s="172"/>
      <c r="H65" s="172"/>
      <c r="I65" s="172"/>
      <c r="J65" s="172"/>
      <c r="K65" s="172"/>
      <c r="L65" s="172"/>
      <c r="M65" s="172"/>
      <c r="N65" s="172"/>
      <c r="O65" s="173"/>
      <c r="P65" s="174">
        <f>P21</f>
      </c>
      <c r="Q65" s="175"/>
      <c r="R65" s="99">
        <f>R21</f>
      </c>
      <c r="S65" s="99"/>
      <c r="T65" s="99"/>
      <c r="U65" s="174">
        <f>U21</f>
      </c>
      <c r="V65" s="179"/>
      <c r="W65" s="117">
        <f>W21</f>
      </c>
      <c r="X65" s="116"/>
      <c r="Y65" s="116"/>
      <c r="Z65" s="116">
        <f>Z21</f>
      </c>
      <c r="AA65" s="116"/>
      <c r="AB65" s="116"/>
      <c r="AC65" s="116"/>
      <c r="AD65" s="99"/>
      <c r="AE65" s="99"/>
      <c r="AF65" s="99"/>
      <c r="AG65" s="99"/>
      <c r="AH65" s="99"/>
    </row>
    <row r="66" spans="1:34" ht="14.25" customHeight="1">
      <c r="A66" s="178"/>
      <c r="B66" s="99"/>
      <c r="C66" s="99"/>
      <c r="D66" s="121"/>
      <c r="E66" s="38" t="s">
        <v>55</v>
      </c>
      <c r="F66" s="39">
        <f>IF(F22="","",F22)</f>
      </c>
      <c r="G66" s="39" t="s">
        <v>6</v>
      </c>
      <c r="H66" s="39">
        <f>IF(H22="","",H22)</f>
      </c>
      <c r="I66" s="39" t="s">
        <v>7</v>
      </c>
      <c r="J66" s="39" t="s">
        <v>53</v>
      </c>
      <c r="K66" s="39">
        <f>IF(K22="","",K22)</f>
      </c>
      <c r="L66" s="39" t="s">
        <v>6</v>
      </c>
      <c r="M66" s="39">
        <f>IF(M22="","",M22)</f>
      </c>
      <c r="N66" s="39" t="s">
        <v>7</v>
      </c>
      <c r="O66" s="40" t="s">
        <v>54</v>
      </c>
      <c r="P66" s="176"/>
      <c r="Q66" s="177"/>
      <c r="R66" s="99"/>
      <c r="S66" s="99"/>
      <c r="T66" s="99"/>
      <c r="U66" s="180"/>
      <c r="V66" s="181"/>
      <c r="W66" s="117"/>
      <c r="X66" s="116"/>
      <c r="Y66" s="116"/>
      <c r="Z66" s="116"/>
      <c r="AA66" s="116"/>
      <c r="AB66" s="116"/>
      <c r="AC66" s="116"/>
      <c r="AD66" s="99"/>
      <c r="AE66" s="99"/>
      <c r="AF66" s="99"/>
      <c r="AG66" s="99"/>
      <c r="AH66" s="99"/>
    </row>
    <row r="67" spans="1:34" ht="14.25" customHeight="1">
      <c r="A67" s="178">
        <f>A23</f>
        <v>0</v>
      </c>
      <c r="B67" s="99">
        <f>B23</f>
        <v>0</v>
      </c>
      <c r="C67" s="99">
        <f>C23</f>
        <v>0</v>
      </c>
      <c r="D67" s="121">
        <f>D23</f>
      </c>
      <c r="E67" s="171">
        <f>IF(E23="","",E23)</f>
      </c>
      <c r="F67" s="172"/>
      <c r="G67" s="172"/>
      <c r="H67" s="172"/>
      <c r="I67" s="172"/>
      <c r="J67" s="172"/>
      <c r="K67" s="172"/>
      <c r="L67" s="172"/>
      <c r="M67" s="172"/>
      <c r="N67" s="172"/>
      <c r="O67" s="173"/>
      <c r="P67" s="174">
        <f>P23</f>
      </c>
      <c r="Q67" s="175"/>
      <c r="R67" s="99">
        <f>R23</f>
      </c>
      <c r="S67" s="99"/>
      <c r="T67" s="99"/>
      <c r="U67" s="174">
        <f>U23</f>
      </c>
      <c r="V67" s="179"/>
      <c r="W67" s="117">
        <f>W23</f>
      </c>
      <c r="X67" s="116"/>
      <c r="Y67" s="116"/>
      <c r="Z67" s="116">
        <f>Z23</f>
      </c>
      <c r="AA67" s="116"/>
      <c r="AB67" s="116"/>
      <c r="AC67" s="116"/>
      <c r="AD67" s="99"/>
      <c r="AE67" s="99"/>
      <c r="AF67" s="99"/>
      <c r="AG67" s="99"/>
      <c r="AH67" s="99"/>
    </row>
    <row r="68" spans="1:34" ht="14.25" customHeight="1">
      <c r="A68" s="178"/>
      <c r="B68" s="99"/>
      <c r="C68" s="99"/>
      <c r="D68" s="121"/>
      <c r="E68" s="38" t="s">
        <v>55</v>
      </c>
      <c r="F68" s="39">
        <f>IF(F24="","",F24)</f>
      </c>
      <c r="G68" s="39" t="s">
        <v>6</v>
      </c>
      <c r="H68" s="39">
        <f>IF(H24="","",H24)</f>
      </c>
      <c r="I68" s="39" t="s">
        <v>7</v>
      </c>
      <c r="J68" s="39" t="s">
        <v>53</v>
      </c>
      <c r="K68" s="39">
        <f>IF(K24="","",K24)</f>
      </c>
      <c r="L68" s="39" t="s">
        <v>6</v>
      </c>
      <c r="M68" s="39">
        <f>IF(M24="","",M24)</f>
      </c>
      <c r="N68" s="39" t="s">
        <v>7</v>
      </c>
      <c r="O68" s="40" t="s">
        <v>54</v>
      </c>
      <c r="P68" s="176"/>
      <c r="Q68" s="177"/>
      <c r="R68" s="99"/>
      <c r="S68" s="99"/>
      <c r="T68" s="99"/>
      <c r="U68" s="180"/>
      <c r="V68" s="181"/>
      <c r="W68" s="117"/>
      <c r="X68" s="116"/>
      <c r="Y68" s="116"/>
      <c r="Z68" s="116"/>
      <c r="AA68" s="116"/>
      <c r="AB68" s="116"/>
      <c r="AC68" s="116"/>
      <c r="AD68" s="99"/>
      <c r="AE68" s="99"/>
      <c r="AF68" s="99"/>
      <c r="AG68" s="99"/>
      <c r="AH68" s="99"/>
    </row>
    <row r="69" spans="1:34" ht="31.5" customHeight="1" thickBot="1">
      <c r="A69" s="71" t="s">
        <v>18</v>
      </c>
      <c r="B69" s="72"/>
      <c r="C69" s="72"/>
      <c r="D69" s="72"/>
      <c r="E69" s="182">
        <f>E25</f>
        <v>0</v>
      </c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4"/>
      <c r="W69" s="78" t="s">
        <v>25</v>
      </c>
      <c r="X69" s="78"/>
      <c r="Y69" s="78"/>
      <c r="Z69" s="78"/>
      <c r="AA69" s="78"/>
      <c r="AB69" s="78"/>
      <c r="AC69" s="78"/>
      <c r="AD69" s="77"/>
      <c r="AE69" s="78"/>
      <c r="AF69" s="78"/>
      <c r="AG69" s="78"/>
      <c r="AH69" s="25" t="s">
        <v>26</v>
      </c>
    </row>
    <row r="70" spans="1:34" ht="13.5" customHeight="1">
      <c r="A70" s="55" t="s">
        <v>43</v>
      </c>
      <c r="B70" s="56"/>
      <c r="C70" s="57"/>
      <c r="D70" s="26">
        <v>1</v>
      </c>
      <c r="E70" s="152" t="s">
        <v>29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3"/>
      <c r="W70" s="27"/>
      <c r="X70" s="28" t="s">
        <v>32</v>
      </c>
      <c r="Y70" s="28"/>
      <c r="Z70" s="28"/>
      <c r="AA70" s="28"/>
      <c r="AB70" s="28"/>
      <c r="AC70" s="28"/>
      <c r="AD70" s="7"/>
      <c r="AE70" s="7"/>
      <c r="AF70" s="7"/>
      <c r="AG70" s="7"/>
      <c r="AH70" s="8"/>
    </row>
    <row r="71" spans="1:34" ht="13.5" customHeight="1">
      <c r="A71" s="58"/>
      <c r="B71" s="59"/>
      <c r="C71" s="60"/>
      <c r="D71" s="29">
        <v>2</v>
      </c>
      <c r="E71" s="110" t="s">
        <v>30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54"/>
      <c r="W71" s="150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51"/>
    </row>
    <row r="72" spans="1:34" ht="13.5" customHeight="1">
      <c r="A72" s="61"/>
      <c r="B72" s="62"/>
      <c r="C72" s="63"/>
      <c r="D72" s="155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7"/>
      <c r="W72" s="150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51"/>
    </row>
    <row r="73" spans="1:34" ht="33" customHeight="1">
      <c r="A73" s="68" t="s">
        <v>31</v>
      </c>
      <c r="B73" s="69"/>
      <c r="C73" s="70"/>
      <c r="D73" s="77" t="s">
        <v>46</v>
      </c>
      <c r="E73" s="78"/>
      <c r="F73" s="78"/>
      <c r="G73" s="78"/>
      <c r="H73" s="78"/>
      <c r="I73" s="79"/>
      <c r="J73" s="159" t="s">
        <v>33</v>
      </c>
      <c r="K73" s="159"/>
      <c r="L73" s="159"/>
      <c r="M73" s="159"/>
      <c r="N73" s="159"/>
      <c r="O73" s="77" t="s">
        <v>34</v>
      </c>
      <c r="P73" s="78"/>
      <c r="Q73" s="78"/>
      <c r="R73" s="79"/>
      <c r="S73" s="77" t="s">
        <v>35</v>
      </c>
      <c r="T73" s="78"/>
      <c r="U73" s="78"/>
      <c r="V73" s="79"/>
      <c r="W73" s="150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51"/>
    </row>
    <row r="74" spans="1:34" ht="33" customHeight="1">
      <c r="A74" s="68" t="s">
        <v>14</v>
      </c>
      <c r="B74" s="69"/>
      <c r="C74" s="70"/>
      <c r="D74" s="77" t="s">
        <v>61</v>
      </c>
      <c r="E74" s="78"/>
      <c r="F74" s="78"/>
      <c r="G74" s="78"/>
      <c r="H74" s="78"/>
      <c r="I74" s="79"/>
      <c r="J74" s="131" t="s">
        <v>60</v>
      </c>
      <c r="K74" s="132"/>
      <c r="L74" s="132"/>
      <c r="M74" s="132"/>
      <c r="N74" s="133"/>
      <c r="O74" s="77" t="s">
        <v>62</v>
      </c>
      <c r="P74" s="78"/>
      <c r="Q74" s="78"/>
      <c r="R74" s="79"/>
      <c r="S74" s="77" t="s">
        <v>63</v>
      </c>
      <c r="T74" s="78"/>
      <c r="U74" s="78"/>
      <c r="V74" s="79"/>
      <c r="W74" s="150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51"/>
    </row>
    <row r="75" spans="1:34" ht="16.5" customHeight="1">
      <c r="A75" s="80" t="s">
        <v>36</v>
      </c>
      <c r="B75" s="81"/>
      <c r="C75" s="82"/>
      <c r="D75" s="73" t="s">
        <v>61</v>
      </c>
      <c r="E75" s="97"/>
      <c r="F75" s="97"/>
      <c r="G75" s="97"/>
      <c r="H75" s="97"/>
      <c r="I75" s="74"/>
      <c r="J75" s="134" t="s">
        <v>60</v>
      </c>
      <c r="K75" s="135"/>
      <c r="L75" s="135"/>
      <c r="M75" s="135"/>
      <c r="N75" s="89"/>
      <c r="O75" s="73" t="s">
        <v>62</v>
      </c>
      <c r="P75" s="97"/>
      <c r="Q75" s="97"/>
      <c r="R75" s="74"/>
      <c r="S75" s="73" t="s">
        <v>63</v>
      </c>
      <c r="T75" s="97"/>
      <c r="U75" s="97"/>
      <c r="V75" s="74"/>
      <c r="W75" s="150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51"/>
    </row>
    <row r="76" spans="1:34" ht="16.5" customHeight="1" thickBot="1">
      <c r="A76" s="83" t="s">
        <v>14</v>
      </c>
      <c r="B76" s="84"/>
      <c r="C76" s="85"/>
      <c r="D76" s="128"/>
      <c r="E76" s="129"/>
      <c r="F76" s="129"/>
      <c r="G76" s="129"/>
      <c r="H76" s="129"/>
      <c r="I76" s="130"/>
      <c r="J76" s="136"/>
      <c r="K76" s="137"/>
      <c r="L76" s="137"/>
      <c r="M76" s="137"/>
      <c r="N76" s="138"/>
      <c r="O76" s="128"/>
      <c r="P76" s="129"/>
      <c r="Q76" s="129"/>
      <c r="R76" s="130"/>
      <c r="S76" s="128"/>
      <c r="T76" s="129"/>
      <c r="U76" s="129"/>
      <c r="V76" s="130"/>
      <c r="W76" s="128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30"/>
    </row>
    <row r="77" spans="1:34" ht="6.75" customHeight="1">
      <c r="A77" s="30"/>
      <c r="B77" s="31"/>
      <c r="C77" s="31"/>
      <c r="D77" s="31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2"/>
    </row>
    <row r="78" spans="1:34" ht="13.5" customHeight="1">
      <c r="A78" s="33"/>
      <c r="B78" s="1"/>
      <c r="C78" s="1"/>
      <c r="D78" s="108" t="s">
        <v>72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"/>
      <c r="T78" s="1"/>
      <c r="U78" s="1"/>
      <c r="V78" s="1"/>
      <c r="W78" s="1"/>
      <c r="X78" s="1"/>
      <c r="Y78" s="1"/>
      <c r="Z78" s="1"/>
      <c r="AA78" s="169"/>
      <c r="AB78" s="169"/>
      <c r="AC78" s="169"/>
      <c r="AD78" s="1" t="s">
        <v>1</v>
      </c>
      <c r="AE78" s="36"/>
      <c r="AF78" s="15" t="s">
        <v>38</v>
      </c>
      <c r="AG78" s="36"/>
      <c r="AH78" s="6" t="s">
        <v>3</v>
      </c>
    </row>
    <row r="79" spans="1:34" ht="8.25" customHeight="1">
      <c r="A79" s="3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6"/>
    </row>
    <row r="80" spans="1:34" ht="16.5" customHeight="1">
      <c r="A80" s="33"/>
      <c r="B80" s="1"/>
      <c r="C80" s="1" t="s">
        <v>40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6"/>
    </row>
    <row r="81" spans="1:34" ht="25.5" customHeight="1">
      <c r="A81" s="33"/>
      <c r="B81" s="1"/>
      <c r="C81" s="108" t="s">
        <v>44</v>
      </c>
      <c r="D81" s="108"/>
      <c r="E81" s="185">
        <f>E37</f>
        <v>0</v>
      </c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6"/>
    </row>
    <row r="82" spans="1:34" ht="9" customHeight="1">
      <c r="A82" s="3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6"/>
    </row>
    <row r="83" spans="1:34" ht="22.5" customHeight="1">
      <c r="A83" s="33"/>
      <c r="B83" s="1"/>
      <c r="C83" s="108" t="s">
        <v>41</v>
      </c>
      <c r="D83" s="108"/>
      <c r="E83" s="185">
        <f>E39</f>
        <v>0</v>
      </c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6"/>
    </row>
    <row r="84" spans="1:34" ht="7.5" customHeight="1">
      <c r="A84" s="3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6"/>
    </row>
    <row r="85" spans="1:34" ht="24" customHeight="1">
      <c r="A85" s="33"/>
      <c r="B85" s="1"/>
      <c r="C85" s="108" t="s">
        <v>45</v>
      </c>
      <c r="D85" s="108"/>
      <c r="E85" s="185">
        <f>E41</f>
        <v>0</v>
      </c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3" t="s">
        <v>73</v>
      </c>
      <c r="S85" s="1"/>
      <c r="T85" s="1"/>
      <c r="U85" s="1"/>
      <c r="V85" s="1"/>
      <c r="W85" s="1"/>
      <c r="X85" s="108" t="s">
        <v>94</v>
      </c>
      <c r="Y85" s="108"/>
      <c r="Z85" s="108"/>
      <c r="AA85" s="108"/>
      <c r="AB85" s="108"/>
      <c r="AC85" s="108"/>
      <c r="AD85" s="108"/>
      <c r="AE85" s="108"/>
      <c r="AF85" s="108"/>
      <c r="AG85" s="108"/>
      <c r="AH85" s="148"/>
    </row>
    <row r="86" spans="1:34" ht="12.75">
      <c r="A86" s="3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6"/>
    </row>
    <row r="87" spans="1:34" ht="12.75">
      <c r="A87" s="33"/>
      <c r="B87" s="1"/>
      <c r="C87" s="1"/>
      <c r="D87" s="1"/>
      <c r="E87" s="108" t="s">
        <v>11</v>
      </c>
      <c r="F87" s="108"/>
      <c r="G87" s="169">
        <f>G43</f>
        <v>0</v>
      </c>
      <c r="H87" s="169"/>
      <c r="I87" s="169"/>
      <c r="J87" s="1" t="s">
        <v>56</v>
      </c>
      <c r="K87" s="169">
        <f>K43</f>
        <v>0</v>
      </c>
      <c r="L87" s="169"/>
      <c r="M87" s="1" t="s">
        <v>57</v>
      </c>
      <c r="N87" s="169">
        <f>N43</f>
        <v>0</v>
      </c>
      <c r="O87" s="169"/>
      <c r="P87" s="169"/>
      <c r="Q87" s="16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6"/>
    </row>
    <row r="88" spans="1:34" ht="6.75" customHeight="1" thickBot="1">
      <c r="A88" s="34"/>
      <c r="B88" s="17"/>
      <c r="C88" s="17"/>
      <c r="D88" s="17"/>
      <c r="E88" s="129"/>
      <c r="F88" s="129"/>
      <c r="G88" s="17"/>
      <c r="H88" s="17"/>
      <c r="I88" s="17"/>
      <c r="J88" s="17"/>
      <c r="K88" s="129"/>
      <c r="L88" s="129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8"/>
    </row>
  </sheetData>
  <sheetProtection sheet="1" formatCells="0" selectLockedCells="1"/>
  <mergeCells count="298">
    <mergeCell ref="AA78:AC78"/>
    <mergeCell ref="W71:AH76"/>
    <mergeCell ref="E88:F88"/>
    <mergeCell ref="K88:L88"/>
    <mergeCell ref="X85:AH85"/>
    <mergeCell ref="E87:F87"/>
    <mergeCell ref="G87:I87"/>
    <mergeCell ref="K87:L87"/>
    <mergeCell ref="N87:Q87"/>
    <mergeCell ref="E77:R77"/>
    <mergeCell ref="C83:D83"/>
    <mergeCell ref="E83:Q83"/>
    <mergeCell ref="C85:D85"/>
    <mergeCell ref="E85:Q85"/>
    <mergeCell ref="S74:V74"/>
    <mergeCell ref="C81:D81"/>
    <mergeCell ref="E81:Q81"/>
    <mergeCell ref="S75:V76"/>
    <mergeCell ref="D78:R78"/>
    <mergeCell ref="A74:C74"/>
    <mergeCell ref="O75:R76"/>
    <mergeCell ref="S73:V73"/>
    <mergeCell ref="O73:R73"/>
    <mergeCell ref="A73:C73"/>
    <mergeCell ref="A75:C75"/>
    <mergeCell ref="D75:I76"/>
    <mergeCell ref="J75:N76"/>
    <mergeCell ref="A76:C76"/>
    <mergeCell ref="D73:I73"/>
    <mergeCell ref="J73:N73"/>
    <mergeCell ref="O74:R74"/>
    <mergeCell ref="A69:D69"/>
    <mergeCell ref="E69:V69"/>
    <mergeCell ref="E71:V71"/>
    <mergeCell ref="D74:I74"/>
    <mergeCell ref="J74:N74"/>
    <mergeCell ref="W69:AC69"/>
    <mergeCell ref="A70:C72"/>
    <mergeCell ref="E70:V70"/>
    <mergeCell ref="D72:V72"/>
    <mergeCell ref="AD69:AG69"/>
    <mergeCell ref="W67:Y68"/>
    <mergeCell ref="Z67:AC68"/>
    <mergeCell ref="AD67:AF68"/>
    <mergeCell ref="AG67:AH68"/>
    <mergeCell ref="E67:O67"/>
    <mergeCell ref="P67:Q68"/>
    <mergeCell ref="R67:T68"/>
    <mergeCell ref="U67:V68"/>
    <mergeCell ref="A67:A68"/>
    <mergeCell ref="B67:B68"/>
    <mergeCell ref="C67:C68"/>
    <mergeCell ref="D67:D68"/>
    <mergeCell ref="AD65:AF66"/>
    <mergeCell ref="AG65:AH66"/>
    <mergeCell ref="E65:O65"/>
    <mergeCell ref="P65:Q66"/>
    <mergeCell ref="R65:T66"/>
    <mergeCell ref="U65:V66"/>
    <mergeCell ref="A63:A64"/>
    <mergeCell ref="B63:B64"/>
    <mergeCell ref="C63:C64"/>
    <mergeCell ref="D63:D64"/>
    <mergeCell ref="W65:Y66"/>
    <mergeCell ref="Z65:AC66"/>
    <mergeCell ref="U63:V64"/>
    <mergeCell ref="A65:A66"/>
    <mergeCell ref="B65:B66"/>
    <mergeCell ref="C65:C66"/>
    <mergeCell ref="D65:D66"/>
    <mergeCell ref="W63:Y64"/>
    <mergeCell ref="AG61:AH62"/>
    <mergeCell ref="E61:O61"/>
    <mergeCell ref="P61:Q62"/>
    <mergeCell ref="R61:T62"/>
    <mergeCell ref="U61:V62"/>
    <mergeCell ref="AD63:AF64"/>
    <mergeCell ref="AG63:AH64"/>
    <mergeCell ref="E63:O63"/>
    <mergeCell ref="P63:Q64"/>
    <mergeCell ref="R63:T64"/>
    <mergeCell ref="W61:Y62"/>
    <mergeCell ref="Z61:AC62"/>
    <mergeCell ref="U59:V60"/>
    <mergeCell ref="Z63:AC64"/>
    <mergeCell ref="A61:A62"/>
    <mergeCell ref="B61:B62"/>
    <mergeCell ref="AD61:AF62"/>
    <mergeCell ref="P57:Q58"/>
    <mergeCell ref="R57:T58"/>
    <mergeCell ref="U57:V58"/>
    <mergeCell ref="AD59:AF60"/>
    <mergeCell ref="C61:C62"/>
    <mergeCell ref="D61:D62"/>
    <mergeCell ref="W57:Y58"/>
    <mergeCell ref="AG59:AH60"/>
    <mergeCell ref="Z59:AC60"/>
    <mergeCell ref="A57:A58"/>
    <mergeCell ref="B57:B58"/>
    <mergeCell ref="C57:C58"/>
    <mergeCell ref="D57:D58"/>
    <mergeCell ref="A59:A60"/>
    <mergeCell ref="B59:B60"/>
    <mergeCell ref="C59:C60"/>
    <mergeCell ref="D59:D60"/>
    <mergeCell ref="Z57:AC58"/>
    <mergeCell ref="AD57:AF58"/>
    <mergeCell ref="AG55:AH56"/>
    <mergeCell ref="E59:O59"/>
    <mergeCell ref="P59:Q60"/>
    <mergeCell ref="R59:T60"/>
    <mergeCell ref="W59:Y60"/>
    <mergeCell ref="AG57:AH58"/>
    <mergeCell ref="E57:O57"/>
    <mergeCell ref="U56:V56"/>
    <mergeCell ref="AD56:AF56"/>
    <mergeCell ref="R54:S54"/>
    <mergeCell ref="T54:X54"/>
    <mergeCell ref="U55:V55"/>
    <mergeCell ref="W55:Y56"/>
    <mergeCell ref="Z55:AC56"/>
    <mergeCell ref="AD55:AF55"/>
    <mergeCell ref="A55:A56"/>
    <mergeCell ref="B55:B56"/>
    <mergeCell ref="C55:C56"/>
    <mergeCell ref="E55:O55"/>
    <mergeCell ref="P55:Q55"/>
    <mergeCell ref="R55:T55"/>
    <mergeCell ref="E56:O56"/>
    <mergeCell ref="P56:Q56"/>
    <mergeCell ref="R56:T56"/>
    <mergeCell ref="R53:S53"/>
    <mergeCell ref="T53:X53"/>
    <mergeCell ref="Z53:AB53"/>
    <mergeCell ref="AD53:AF53"/>
    <mergeCell ref="A51:D52"/>
    <mergeCell ref="E51:P52"/>
    <mergeCell ref="A53:D54"/>
    <mergeCell ref="E53:G53"/>
    <mergeCell ref="H53:Q54"/>
    <mergeCell ref="E54:G54"/>
    <mergeCell ref="F47:Q48"/>
    <mergeCell ref="A49:D50"/>
    <mergeCell ref="E49:X50"/>
    <mergeCell ref="Y49:AH49"/>
    <mergeCell ref="Y46:AC47"/>
    <mergeCell ref="AD46:AD47"/>
    <mergeCell ref="AE46:AG47"/>
    <mergeCell ref="AH46:AH47"/>
    <mergeCell ref="AA34:AC34"/>
    <mergeCell ref="E26:V26"/>
    <mergeCell ref="E27:V27"/>
    <mergeCell ref="D28:V28"/>
    <mergeCell ref="S31:V32"/>
    <mergeCell ref="E33:R33"/>
    <mergeCell ref="J29:N29"/>
    <mergeCell ref="O29:R29"/>
    <mergeCell ref="S29:V29"/>
    <mergeCell ref="D29:I29"/>
    <mergeCell ref="E10:G10"/>
    <mergeCell ref="X41:AH41"/>
    <mergeCell ref="E43:F43"/>
    <mergeCell ref="K43:L43"/>
    <mergeCell ref="E37:Q37"/>
    <mergeCell ref="E39:Q39"/>
    <mergeCell ref="P11:Q11"/>
    <mergeCell ref="W27:AH32"/>
    <mergeCell ref="D31:I32"/>
    <mergeCell ref="S30:V30"/>
    <mergeCell ref="E44:F44"/>
    <mergeCell ref="K44:L44"/>
    <mergeCell ref="E41:Q41"/>
    <mergeCell ref="G43:I43"/>
    <mergeCell ref="N43:Q43"/>
    <mergeCell ref="E7:P8"/>
    <mergeCell ref="D34:R34"/>
    <mergeCell ref="C41:D41"/>
    <mergeCell ref="C37:D37"/>
    <mergeCell ref="C39:D39"/>
    <mergeCell ref="O31:R32"/>
    <mergeCell ref="J30:N30"/>
    <mergeCell ref="J31:N32"/>
    <mergeCell ref="D30:I30"/>
    <mergeCell ref="A11:A12"/>
    <mergeCell ref="B11:B12"/>
    <mergeCell ref="C11:C12"/>
    <mergeCell ref="E11:O11"/>
    <mergeCell ref="E12:O12"/>
    <mergeCell ref="A13:A14"/>
    <mergeCell ref="Z19:AC20"/>
    <mergeCell ref="Z21:AC22"/>
    <mergeCell ref="Z23:AC24"/>
    <mergeCell ref="W19:Y20"/>
    <mergeCell ref="W21:Y22"/>
    <mergeCell ref="W23:Y24"/>
    <mergeCell ref="B13:B14"/>
    <mergeCell ref="C13:C14"/>
    <mergeCell ref="D13:D14"/>
    <mergeCell ref="D17:D18"/>
    <mergeCell ref="Z17:AC18"/>
    <mergeCell ref="D15:D16"/>
    <mergeCell ref="C15:C16"/>
    <mergeCell ref="U15:V16"/>
    <mergeCell ref="AD17:AF18"/>
    <mergeCell ref="E13:O13"/>
    <mergeCell ref="R17:T18"/>
    <mergeCell ref="W17:Y18"/>
    <mergeCell ref="U17:V18"/>
    <mergeCell ref="P17:Q18"/>
    <mergeCell ref="U13:V14"/>
    <mergeCell ref="Z13:AC14"/>
    <mergeCell ref="R15:T16"/>
    <mergeCell ref="W15:Y16"/>
    <mergeCell ref="AG13:AH14"/>
    <mergeCell ref="Z11:AC12"/>
    <mergeCell ref="AD11:AF11"/>
    <mergeCell ref="AD12:AF12"/>
    <mergeCell ref="AG11:AH12"/>
    <mergeCell ref="U11:V11"/>
    <mergeCell ref="U12:V12"/>
    <mergeCell ref="W11:Y12"/>
    <mergeCell ref="R12:T12"/>
    <mergeCell ref="A7:D8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A9:D10"/>
    <mergeCell ref="B19:B20"/>
    <mergeCell ref="C19:C20"/>
    <mergeCell ref="D19:D20"/>
    <mergeCell ref="A17:A18"/>
    <mergeCell ref="B17:B18"/>
    <mergeCell ref="C17:C18"/>
    <mergeCell ref="A15:A16"/>
    <mergeCell ref="B15:B16"/>
    <mergeCell ref="R10:S10"/>
    <mergeCell ref="P12:Q12"/>
    <mergeCell ref="P15:Q16"/>
    <mergeCell ref="A5:D6"/>
    <mergeCell ref="Y5:AH5"/>
    <mergeCell ref="AG15:AH16"/>
    <mergeCell ref="AD13:AF14"/>
    <mergeCell ref="AD15:AF16"/>
    <mergeCell ref="Z15:AC16"/>
    <mergeCell ref="W13:Y14"/>
    <mergeCell ref="T10:X10"/>
    <mergeCell ref="W25:AC25"/>
    <mergeCell ref="E5:X6"/>
    <mergeCell ref="F3:Q4"/>
    <mergeCell ref="AD9:AF9"/>
    <mergeCell ref="E9:G9"/>
    <mergeCell ref="R9:S9"/>
    <mergeCell ref="AE2:AG3"/>
    <mergeCell ref="Z9:AB9"/>
    <mergeCell ref="R13:T14"/>
    <mergeCell ref="R11:T11"/>
    <mergeCell ref="AD25:AG25"/>
    <mergeCell ref="AD2:AD3"/>
    <mergeCell ref="AG23:AH24"/>
    <mergeCell ref="AD21:AF22"/>
    <mergeCell ref="AD23:AF24"/>
    <mergeCell ref="AG21:AH22"/>
    <mergeCell ref="AG17:AH18"/>
    <mergeCell ref="AD19:AF20"/>
    <mergeCell ref="AG19:AH20"/>
    <mergeCell ref="P19:Q20"/>
    <mergeCell ref="E23:O23"/>
    <mergeCell ref="AH2:AH3"/>
    <mergeCell ref="Y2:AC3"/>
    <mergeCell ref="R19:T20"/>
    <mergeCell ref="R23:T24"/>
    <mergeCell ref="U23:V24"/>
    <mergeCell ref="U19:V20"/>
    <mergeCell ref="H9:Q10"/>
    <mergeCell ref="T9:X9"/>
    <mergeCell ref="A31:C31"/>
    <mergeCell ref="A32:C32"/>
    <mergeCell ref="A29:C29"/>
    <mergeCell ref="P13:Q14"/>
    <mergeCell ref="P21:Q22"/>
    <mergeCell ref="P23:Q24"/>
    <mergeCell ref="E15:O15"/>
    <mergeCell ref="E17:O17"/>
    <mergeCell ref="E19:O19"/>
    <mergeCell ref="E21:O21"/>
    <mergeCell ref="A26:C28"/>
    <mergeCell ref="E25:V25"/>
    <mergeCell ref="R21:T22"/>
    <mergeCell ref="A30:C30"/>
    <mergeCell ref="A25:D25"/>
    <mergeCell ref="U21:V22"/>
    <mergeCell ref="O30:R30"/>
  </mergeCells>
  <dataValidations count="8">
    <dataValidation allowBlank="1" showInputMessage="1" showErrorMessage="1" imeMode="off" sqref="G43:I43 AA34:AC34 AE34 F62 M60 M58 H66 K62 A57:C68 M62 F64 H68 K58 T54:X54 M66 M64 F66 H62 K64 M68 AG78 F68 K60 H64 K66 F60 K68 T10:X10 V8 G87:I87 AA78:AC78 AE78 V52 F58 H60 H58 AG34 D13:D24"/>
    <dataValidation allowBlank="1" showInputMessage="1" showErrorMessage="1" imeMode="hiragana" sqref="E41:Q41 E39:Q39 E49:X50 E51:P52 H53:Q54 AD53:AF53 E69:V69 E37:Q37 E5:X6 E7:P8 H9:Q10 AD9:AF9 E25:V25 E85:Q85 D57:D68 E57:O57 E65:O65 E59:O59 E61:O61 E63:O63 E67:O67"/>
    <dataValidation type="list" allowBlank="1" showInputMessage="1" showErrorMessage="1" imeMode="off" sqref="B13:B24">
      <formula1>$AY$1:$AY$13</formula1>
    </dataValidation>
    <dataValidation type="list" allowBlank="1" showInputMessage="1" showErrorMessage="1" imeMode="off" sqref="C13:C24">
      <formula1>$AZ$1:$AZ$32</formula1>
    </dataValidation>
    <dataValidation type="list" allowBlank="1" showInputMessage="1" showErrorMessage="1" imeMode="off" sqref="K14 F16 F18 F20 F22 F24 K24 K22 K20 K18 K16 F14">
      <formula1>$BA$1:$BA$14</formula1>
    </dataValidation>
    <dataValidation type="list" allowBlank="1" showInputMessage="1" showErrorMessage="1" imeMode="off" sqref="H14 H16 H18 H20 H22 H24 M24 M22 M20 M18 M16 M14">
      <formula1>$BB$1:$BB$8</formula1>
    </dataValidation>
    <dataValidation type="list" allowBlank="1" showInputMessage="1" showErrorMessage="1" imeMode="hiragana" sqref="E23:O23 E13:O13 E15:O15 E17:O17 E19:O19 E21:O21">
      <formula1>$BC$7:$BC$14</formula1>
    </dataValidation>
    <dataValidation type="list" allowBlank="1" showInputMessage="1" showErrorMessage="1" imeMode="off" sqref="A13:A24">
      <formula1>$AX$1:$AX$11</formula1>
    </dataValidation>
  </dataValidations>
  <printOptions/>
  <pageMargins left="0.4724409448818898" right="0" top="0.984251968503937" bottom="0.8661417322834646" header="0" footer="0"/>
  <pageSetup blackAndWhite="1" horizontalDpi="600" verticalDpi="600" orientation="portrait" paperSize="9" r:id="rId2"/>
  <ignoredErrors>
    <ignoredError sqref="V52 E51 H53 E49 E83 B59:C59 D59 A65:D65 A63:D63 A61:D61 C57:D57 E69 E81 G87 N87 K87 T54 E85 A67:D6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88"/>
  <sheetViews>
    <sheetView zoomScalePageLayoutView="0" workbookViewId="0" topLeftCell="A1">
      <selection activeCell="J31" sqref="J31:N32"/>
    </sheetView>
  </sheetViews>
  <sheetFormatPr defaultColWidth="9.00390625" defaultRowHeight="13.5"/>
  <cols>
    <col min="1" max="4" width="3.625" style="2" customWidth="1"/>
    <col min="5" max="5" width="1.37890625" style="2" customWidth="1"/>
    <col min="6" max="6" width="2.25390625" style="2" customWidth="1"/>
    <col min="7" max="7" width="2.00390625" style="2" customWidth="1"/>
    <col min="8" max="8" width="2.25390625" style="2" customWidth="1"/>
    <col min="9" max="10" width="2.00390625" style="2" customWidth="1"/>
    <col min="11" max="11" width="2.25390625" style="2" customWidth="1"/>
    <col min="12" max="12" width="2.00390625" style="2" customWidth="1"/>
    <col min="13" max="13" width="2.25390625" style="2" customWidth="1"/>
    <col min="14" max="14" width="2.00390625" style="2" customWidth="1"/>
    <col min="15" max="15" width="1.37890625" style="2" customWidth="1"/>
    <col min="16" max="16" width="4.75390625" style="2" customWidth="1"/>
    <col min="17" max="17" width="3.625" style="2" customWidth="1"/>
    <col min="18" max="18" width="4.50390625" style="2" customWidth="1"/>
    <col min="19" max="19" width="3.125" style="2" customWidth="1"/>
    <col min="20" max="20" width="1.37890625" style="2" customWidth="1"/>
    <col min="21" max="21" width="2.50390625" style="2" customWidth="1"/>
    <col min="22" max="22" width="5.875" style="2" customWidth="1"/>
    <col min="23" max="23" width="2.25390625" style="2" customWidth="1"/>
    <col min="24" max="24" width="1.37890625" style="2" customWidth="1"/>
    <col min="25" max="25" width="5.00390625" style="2" customWidth="1"/>
    <col min="26" max="26" width="2.125" style="2" customWidth="1"/>
    <col min="27" max="27" width="2.625" style="2" customWidth="1"/>
    <col min="28" max="29" width="1.875" style="2" customWidth="1"/>
    <col min="30" max="30" width="3.00390625" style="2" customWidth="1"/>
    <col min="31" max="31" width="3.75390625" style="2" customWidth="1"/>
    <col min="32" max="32" width="2.75390625" style="2" customWidth="1"/>
    <col min="33" max="33" width="3.75390625" style="2" customWidth="1"/>
    <col min="34" max="34" width="5.875" style="2" customWidth="1"/>
    <col min="35" max="35" width="0.12890625" style="2" customWidth="1"/>
    <col min="36" max="36" width="2.75390625" style="2" hidden="1" customWidth="1"/>
    <col min="37" max="37" width="6.75390625" style="2" hidden="1" customWidth="1"/>
    <col min="38" max="38" width="13.25390625" style="2" hidden="1" customWidth="1"/>
    <col min="39" max="39" width="0.12890625" style="2" hidden="1" customWidth="1"/>
    <col min="40" max="40" width="3.625" style="2" hidden="1" customWidth="1"/>
    <col min="41" max="41" width="4.125" style="2" hidden="1" customWidth="1"/>
    <col min="42" max="42" width="6.375" style="2" hidden="1" customWidth="1"/>
    <col min="43" max="43" width="3.25390625" style="2" hidden="1" customWidth="1"/>
    <col min="44" max="44" width="6.375" style="2" hidden="1" customWidth="1"/>
    <col min="45" max="46" width="0.12890625" style="2" hidden="1" customWidth="1"/>
    <col min="47" max="47" width="5.875" style="2" hidden="1" customWidth="1"/>
    <col min="48" max="48" width="8.75390625" style="2" hidden="1" customWidth="1"/>
    <col min="49" max="49" width="7.125" style="2" hidden="1" customWidth="1"/>
    <col min="50" max="50" width="3.625" style="2" hidden="1" customWidth="1"/>
    <col min="51" max="51" width="12.75390625" style="2" hidden="1" customWidth="1"/>
    <col min="52" max="52" width="11.50390625" style="2" hidden="1" customWidth="1"/>
    <col min="53" max="53" width="9.625" style="2" hidden="1" customWidth="1"/>
    <col min="54" max="54" width="6.50390625" style="2" hidden="1" customWidth="1"/>
    <col min="55" max="55" width="12.75390625" style="2" hidden="1" customWidth="1"/>
    <col min="56" max="56" width="15.125" style="2" hidden="1" customWidth="1"/>
    <col min="57" max="57" width="13.50390625" style="2" hidden="1" customWidth="1"/>
    <col min="58" max="58" width="13.625" style="2" hidden="1" customWidth="1"/>
    <col min="59" max="59" width="17.125" style="2" customWidth="1"/>
    <col min="60" max="66" width="9.00390625" style="2" customWidth="1"/>
    <col min="67" max="16384" width="9.00390625" style="2" customWidth="1"/>
  </cols>
  <sheetData>
    <row r="1" spans="1:54" ht="25.5" customHeight="1">
      <c r="A1" s="1" t="s">
        <v>0</v>
      </c>
      <c r="AX1" s="2">
        <v>5</v>
      </c>
      <c r="AY1" s="2">
        <v>1</v>
      </c>
      <c r="AZ1" s="2">
        <v>1</v>
      </c>
      <c r="BA1" s="2">
        <v>9</v>
      </c>
      <c r="BB1" s="2">
        <v>0</v>
      </c>
    </row>
    <row r="2" spans="25:54" ht="8.25" customHeight="1">
      <c r="Y2" s="91" t="s">
        <v>67</v>
      </c>
      <c r="Z2" s="92"/>
      <c r="AA2" s="92"/>
      <c r="AB2" s="92"/>
      <c r="AC2" s="92"/>
      <c r="AD2" s="97" t="s">
        <v>28</v>
      </c>
      <c r="AE2" s="97"/>
      <c r="AF2" s="97"/>
      <c r="AG2" s="97"/>
      <c r="AH2" s="89" t="s">
        <v>66</v>
      </c>
      <c r="AX2" s="2">
        <v>6</v>
      </c>
      <c r="AY2" s="2">
        <v>2</v>
      </c>
      <c r="AZ2" s="2">
        <v>2</v>
      </c>
      <c r="BA2" s="2">
        <v>10</v>
      </c>
      <c r="BB2" s="2">
        <v>10</v>
      </c>
    </row>
    <row r="3" spans="6:54" ht="15.75" customHeight="1">
      <c r="F3" s="107" t="s">
        <v>27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Y3" s="93"/>
      <c r="Z3" s="94"/>
      <c r="AA3" s="94"/>
      <c r="AB3" s="94"/>
      <c r="AC3" s="94"/>
      <c r="AD3" s="98"/>
      <c r="AE3" s="98"/>
      <c r="AF3" s="98"/>
      <c r="AG3" s="98"/>
      <c r="AH3" s="90"/>
      <c r="AX3" s="2">
        <v>7</v>
      </c>
      <c r="AY3" s="2">
        <v>3</v>
      </c>
      <c r="AZ3" s="2">
        <v>3</v>
      </c>
      <c r="BA3" s="2">
        <v>11</v>
      </c>
      <c r="BB3" s="2">
        <v>15</v>
      </c>
    </row>
    <row r="4" spans="6:54" ht="22.5" customHeight="1" thickBot="1"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AH4" s="4"/>
      <c r="AX4" s="2">
        <v>8</v>
      </c>
      <c r="AY4" s="2">
        <v>4</v>
      </c>
      <c r="AZ4" s="2">
        <v>4</v>
      </c>
      <c r="BA4" s="2">
        <v>12</v>
      </c>
      <c r="BB4" s="2">
        <v>20</v>
      </c>
    </row>
    <row r="5" spans="1:54" ht="18.75" customHeight="1">
      <c r="A5" s="111" t="s">
        <v>23</v>
      </c>
      <c r="B5" s="56"/>
      <c r="C5" s="56"/>
      <c r="D5" s="56"/>
      <c r="E5" s="205" t="s">
        <v>96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7"/>
      <c r="Y5" s="113" t="s">
        <v>39</v>
      </c>
      <c r="Z5" s="114"/>
      <c r="AA5" s="114"/>
      <c r="AB5" s="114"/>
      <c r="AC5" s="114"/>
      <c r="AD5" s="114"/>
      <c r="AE5" s="114"/>
      <c r="AF5" s="114"/>
      <c r="AG5" s="114"/>
      <c r="AH5" s="115"/>
      <c r="AX5" s="2">
        <v>9</v>
      </c>
      <c r="AY5" s="2">
        <v>5</v>
      </c>
      <c r="AZ5" s="2">
        <v>5</v>
      </c>
      <c r="BA5" s="2">
        <v>13</v>
      </c>
      <c r="BB5" s="2">
        <v>30</v>
      </c>
    </row>
    <row r="6" spans="1:58" ht="18.75" customHeight="1">
      <c r="A6" s="112"/>
      <c r="B6" s="62"/>
      <c r="C6" s="62"/>
      <c r="D6" s="62"/>
      <c r="E6" s="208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9"/>
      <c r="Y6" s="5"/>
      <c r="Z6" s="1"/>
      <c r="AA6" s="1"/>
      <c r="AB6" s="1"/>
      <c r="AC6" s="1"/>
      <c r="AD6" s="1"/>
      <c r="AE6" s="1"/>
      <c r="AF6" s="1"/>
      <c r="AG6" s="1"/>
      <c r="AH6" s="6"/>
      <c r="AX6" s="2">
        <v>10</v>
      </c>
      <c r="AY6" s="2">
        <v>6</v>
      </c>
      <c r="AZ6" s="2">
        <v>6</v>
      </c>
      <c r="BA6" s="2">
        <v>14</v>
      </c>
      <c r="BB6" s="2">
        <v>40</v>
      </c>
      <c r="BD6" s="2" t="s">
        <v>82</v>
      </c>
      <c r="BE6" s="2" t="s">
        <v>83</v>
      </c>
      <c r="BF6" s="2" t="s">
        <v>84</v>
      </c>
    </row>
    <row r="7" spans="1:58" ht="18.75" customHeight="1">
      <c r="A7" s="119" t="s">
        <v>20</v>
      </c>
      <c r="B7" s="69"/>
      <c r="C7" s="69"/>
      <c r="D7" s="70"/>
      <c r="E7" s="199" t="s">
        <v>99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7"/>
      <c r="R7" s="7"/>
      <c r="S7" s="7"/>
      <c r="T7" s="7"/>
      <c r="U7" s="7"/>
      <c r="V7" s="7"/>
      <c r="W7" s="7"/>
      <c r="X7" s="8"/>
      <c r="Y7" s="9"/>
      <c r="Z7" s="10" t="s">
        <v>93</v>
      </c>
      <c r="AA7" s="10"/>
      <c r="AB7" s="10"/>
      <c r="AC7" s="10"/>
      <c r="AD7" s="10"/>
      <c r="AE7" s="10"/>
      <c r="AF7" s="10"/>
      <c r="AG7" s="10"/>
      <c r="AH7" s="11"/>
      <c r="AX7" s="2">
        <v>11</v>
      </c>
      <c r="AY7" s="2">
        <v>7</v>
      </c>
      <c r="AZ7" s="2">
        <v>7</v>
      </c>
      <c r="BA7" s="2">
        <v>15</v>
      </c>
      <c r="BB7" s="2">
        <v>45</v>
      </c>
      <c r="BC7" s="42" t="s">
        <v>75</v>
      </c>
      <c r="BD7" s="50">
        <v>12320</v>
      </c>
      <c r="BE7" s="50">
        <v>20620</v>
      </c>
      <c r="BF7" s="50">
        <v>20620</v>
      </c>
    </row>
    <row r="8" spans="1:59" ht="18.75" customHeight="1">
      <c r="A8" s="119"/>
      <c r="B8" s="69"/>
      <c r="C8" s="69"/>
      <c r="D8" s="70"/>
      <c r="E8" s="201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12" t="s">
        <v>21</v>
      </c>
      <c r="R8" s="12"/>
      <c r="S8" s="12"/>
      <c r="T8" s="12"/>
      <c r="U8" s="13" t="s">
        <v>47</v>
      </c>
      <c r="V8" s="52">
        <v>30</v>
      </c>
      <c r="W8" s="13" t="s">
        <v>13</v>
      </c>
      <c r="X8" s="14" t="s">
        <v>48</v>
      </c>
      <c r="Y8" s="9"/>
      <c r="Z8" s="10" t="s">
        <v>24</v>
      </c>
      <c r="AA8" s="10"/>
      <c r="AB8" s="10"/>
      <c r="AC8" s="10"/>
      <c r="AD8" s="10"/>
      <c r="AE8" s="10"/>
      <c r="AF8" s="10"/>
      <c r="AG8" s="10"/>
      <c r="AH8" s="11"/>
      <c r="AX8" s="2">
        <v>12</v>
      </c>
      <c r="AY8" s="2">
        <v>8</v>
      </c>
      <c r="AZ8" s="2">
        <v>8</v>
      </c>
      <c r="BA8" s="2">
        <v>16</v>
      </c>
      <c r="BB8" s="2">
        <v>50</v>
      </c>
      <c r="BC8" s="42" t="s">
        <v>76</v>
      </c>
      <c r="BD8" s="42">
        <v>530</v>
      </c>
      <c r="BE8" s="42">
        <v>870</v>
      </c>
      <c r="BF8" s="42">
        <v>870</v>
      </c>
      <c r="BG8" s="51" t="s">
        <v>105</v>
      </c>
    </row>
    <row r="9" spans="1:58" ht="18.75" customHeight="1">
      <c r="A9" s="119" t="s">
        <v>19</v>
      </c>
      <c r="B9" s="69"/>
      <c r="C9" s="69"/>
      <c r="D9" s="70"/>
      <c r="E9" s="108" t="s">
        <v>22</v>
      </c>
      <c r="F9" s="108"/>
      <c r="G9" s="108"/>
      <c r="H9" s="203" t="s">
        <v>95</v>
      </c>
      <c r="I9" s="203"/>
      <c r="J9" s="203"/>
      <c r="K9" s="203"/>
      <c r="L9" s="203"/>
      <c r="M9" s="203"/>
      <c r="N9" s="203"/>
      <c r="O9" s="203"/>
      <c r="P9" s="203"/>
      <c r="Q9" s="203"/>
      <c r="R9" s="97" t="s">
        <v>12</v>
      </c>
      <c r="S9" s="97"/>
      <c r="T9" s="97"/>
      <c r="U9" s="97"/>
      <c r="V9" s="97"/>
      <c r="W9" s="97"/>
      <c r="X9" s="74"/>
      <c r="Y9" s="9"/>
      <c r="Z9" s="110" t="s">
        <v>64</v>
      </c>
      <c r="AA9" s="110"/>
      <c r="AB9" s="110"/>
      <c r="AC9" s="15" t="s">
        <v>47</v>
      </c>
      <c r="AD9" s="109"/>
      <c r="AE9" s="109"/>
      <c r="AF9" s="109"/>
      <c r="AG9" s="10" t="s">
        <v>68</v>
      </c>
      <c r="AH9" s="11"/>
      <c r="AX9" s="2">
        <v>13</v>
      </c>
      <c r="AY9" s="2">
        <v>9</v>
      </c>
      <c r="AZ9" s="2">
        <v>9</v>
      </c>
      <c r="BA9" s="2">
        <v>17</v>
      </c>
      <c r="BC9" s="42" t="s">
        <v>77</v>
      </c>
      <c r="BD9" s="42">
        <v>940</v>
      </c>
      <c r="BE9" s="50">
        <v>1700</v>
      </c>
      <c r="BF9" s="50">
        <v>1700</v>
      </c>
    </row>
    <row r="10" spans="1:58" ht="18.75" customHeight="1" thickBot="1">
      <c r="A10" s="119"/>
      <c r="B10" s="69"/>
      <c r="C10" s="69"/>
      <c r="D10" s="70"/>
      <c r="E10" s="75"/>
      <c r="F10" s="98"/>
      <c r="G10" s="98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108" t="s">
        <v>11</v>
      </c>
      <c r="S10" s="108"/>
      <c r="T10" s="188" t="s">
        <v>100</v>
      </c>
      <c r="U10" s="188"/>
      <c r="V10" s="188"/>
      <c r="W10" s="188"/>
      <c r="X10" s="198"/>
      <c r="Y10" s="16"/>
      <c r="Z10" s="17"/>
      <c r="AA10" s="17"/>
      <c r="AB10" s="17"/>
      <c r="AC10" s="17"/>
      <c r="AD10" s="17"/>
      <c r="AE10" s="17"/>
      <c r="AF10" s="17"/>
      <c r="AG10" s="17"/>
      <c r="AH10" s="18"/>
      <c r="AK10" s="41">
        <v>0.375</v>
      </c>
      <c r="AL10" s="41">
        <v>0.5</v>
      </c>
      <c r="AM10" s="41">
        <v>0.7083333333333334</v>
      </c>
      <c r="AN10" s="41"/>
      <c r="AO10" s="41"/>
      <c r="AP10" s="2" t="s">
        <v>89</v>
      </c>
      <c r="AX10" s="2">
        <v>14</v>
      </c>
      <c r="AY10" s="2">
        <v>10</v>
      </c>
      <c r="AZ10" s="2">
        <v>10</v>
      </c>
      <c r="BA10" s="2">
        <v>18</v>
      </c>
      <c r="BC10" s="42" t="s">
        <v>78</v>
      </c>
      <c r="BD10" s="42">
        <v>700</v>
      </c>
      <c r="BE10" s="50">
        <v>1200</v>
      </c>
      <c r="BF10" s="50">
        <v>1200</v>
      </c>
    </row>
    <row r="11" spans="1:58" ht="18" customHeight="1">
      <c r="A11" s="139" t="s">
        <v>1</v>
      </c>
      <c r="B11" s="141" t="s">
        <v>2</v>
      </c>
      <c r="C11" s="141" t="s">
        <v>3</v>
      </c>
      <c r="D11" s="19" t="s">
        <v>4</v>
      </c>
      <c r="E11" s="97" t="s">
        <v>58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77" t="s">
        <v>8</v>
      </c>
      <c r="Q11" s="79"/>
      <c r="R11" s="67" t="s">
        <v>9</v>
      </c>
      <c r="S11" s="67"/>
      <c r="T11" s="67"/>
      <c r="U11" s="67" t="s">
        <v>10</v>
      </c>
      <c r="V11" s="125"/>
      <c r="W11" s="126" t="s">
        <v>14</v>
      </c>
      <c r="X11" s="122"/>
      <c r="Y11" s="122"/>
      <c r="Z11" s="122" t="s">
        <v>15</v>
      </c>
      <c r="AA11" s="122"/>
      <c r="AB11" s="122"/>
      <c r="AC11" s="122"/>
      <c r="AD11" s="123" t="s">
        <v>14</v>
      </c>
      <c r="AE11" s="123"/>
      <c r="AF11" s="123"/>
      <c r="AG11" s="122" t="s">
        <v>17</v>
      </c>
      <c r="AH11" s="122"/>
      <c r="AK11" s="42" t="s">
        <v>85</v>
      </c>
      <c r="AL11" s="42" t="s">
        <v>86</v>
      </c>
      <c r="AN11" s="2" t="s">
        <v>91</v>
      </c>
      <c r="AO11" s="2" t="s">
        <v>92</v>
      </c>
      <c r="AP11" s="44">
        <v>0.375</v>
      </c>
      <c r="AQ11" s="44"/>
      <c r="AR11" s="44">
        <v>0.5</v>
      </c>
      <c r="AS11" s="44"/>
      <c r="AT11" s="44"/>
      <c r="AU11" s="44">
        <v>0.7083333333333334</v>
      </c>
      <c r="AV11" s="2" t="s">
        <v>90</v>
      </c>
      <c r="AX11" s="2">
        <v>15</v>
      </c>
      <c r="AY11" s="2">
        <v>11</v>
      </c>
      <c r="AZ11" s="2">
        <v>11</v>
      </c>
      <c r="BA11" s="2">
        <v>19</v>
      </c>
      <c r="BC11" s="42" t="s">
        <v>79</v>
      </c>
      <c r="BD11" s="50">
        <v>1260</v>
      </c>
      <c r="BE11" s="50">
        <v>2120</v>
      </c>
      <c r="BF11" s="50">
        <v>2120</v>
      </c>
    </row>
    <row r="12" spans="1:58" ht="18" customHeight="1">
      <c r="A12" s="140"/>
      <c r="B12" s="124"/>
      <c r="C12" s="124"/>
      <c r="D12" s="20" t="s">
        <v>5</v>
      </c>
      <c r="E12" s="75" t="s">
        <v>59</v>
      </c>
      <c r="F12" s="98"/>
      <c r="G12" s="98"/>
      <c r="H12" s="98"/>
      <c r="I12" s="98"/>
      <c r="J12" s="98"/>
      <c r="K12" s="98"/>
      <c r="L12" s="98"/>
      <c r="M12" s="98"/>
      <c r="N12" s="98"/>
      <c r="O12" s="76"/>
      <c r="P12" s="77" t="s">
        <v>49</v>
      </c>
      <c r="Q12" s="79"/>
      <c r="R12" s="77" t="s">
        <v>50</v>
      </c>
      <c r="S12" s="78"/>
      <c r="T12" s="79"/>
      <c r="U12" s="67" t="s">
        <v>51</v>
      </c>
      <c r="V12" s="125"/>
      <c r="W12" s="127"/>
      <c r="X12" s="67"/>
      <c r="Y12" s="67"/>
      <c r="Z12" s="67"/>
      <c r="AA12" s="67"/>
      <c r="AB12" s="67"/>
      <c r="AC12" s="67"/>
      <c r="AD12" s="124" t="s">
        <v>16</v>
      </c>
      <c r="AE12" s="124"/>
      <c r="AF12" s="124"/>
      <c r="AG12" s="67"/>
      <c r="AH12" s="67"/>
      <c r="AK12" s="42" t="s">
        <v>87</v>
      </c>
      <c r="AL12" s="42" t="s">
        <v>88</v>
      </c>
      <c r="AP12" s="45">
        <v>2</v>
      </c>
      <c r="AQ12" s="42"/>
      <c r="AR12" s="42">
        <v>3</v>
      </c>
      <c r="AS12" s="42"/>
      <c r="AT12" s="42"/>
      <c r="AU12" s="42">
        <v>4</v>
      </c>
      <c r="AY12" s="2">
        <v>12</v>
      </c>
      <c r="AZ12" s="2">
        <v>12</v>
      </c>
      <c r="BA12" s="2">
        <v>20</v>
      </c>
      <c r="BC12" s="42" t="s">
        <v>80</v>
      </c>
      <c r="BD12" s="50">
        <v>1280</v>
      </c>
      <c r="BE12" s="50">
        <v>2170</v>
      </c>
      <c r="BF12" s="50">
        <v>2170</v>
      </c>
    </row>
    <row r="13" spans="1:58" ht="14.25" customHeight="1">
      <c r="A13" s="193">
        <v>6</v>
      </c>
      <c r="B13" s="194">
        <v>8</v>
      </c>
      <c r="C13" s="194">
        <v>1</v>
      </c>
      <c r="D13" s="121">
        <f>IF(COUNTBLANK(A13:C13)&gt;0,"",WEEKDAY("H"&amp;A13+30&amp;"/"&amp;B13&amp;"/"&amp;C13))</f>
        <v>5</v>
      </c>
      <c r="E13" s="195" t="s">
        <v>75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7"/>
      <c r="P13" s="73" t="str">
        <f>IF(COUNT(AK14:AL14)&lt;2,"",IF($AL$10&gt;AK14,"○",""))</f>
        <v>○</v>
      </c>
      <c r="Q13" s="74"/>
      <c r="R13" s="67">
        <f>IF(COUNT(AK14:AL14)&lt;2,"",IF(AND($AL$10&lt;AL14,$AM$10&gt;AK14),"○",""))</f>
      </c>
      <c r="S13" s="67"/>
      <c r="T13" s="67"/>
      <c r="U13" s="73">
        <f>IF(COUNT(AK14:AL14)&lt;2,"",IF($AM$10&lt;AL14,"○",""))</f>
      </c>
      <c r="V13" s="74"/>
      <c r="W13" s="117">
        <f>IF(AV14=0,"",AV14)</f>
        <v>12320</v>
      </c>
      <c r="X13" s="116"/>
      <c r="Y13" s="116"/>
      <c r="Z13" s="116">
        <f>IF(AL13="","",IF(COUNTBLANK(AN13:AO13)=2,"",ROUNDDOWN(AV14*0.1,-1)))</f>
        <v>1230</v>
      </c>
      <c r="AA13" s="116"/>
      <c r="AB13" s="116"/>
      <c r="AC13" s="116"/>
      <c r="AD13" s="99"/>
      <c r="AE13" s="99"/>
      <c r="AF13" s="99"/>
      <c r="AG13" s="99"/>
      <c r="AH13" s="99"/>
      <c r="AK13" s="42">
        <f>A13+1988+30</f>
        <v>2024</v>
      </c>
      <c r="AL13" s="43">
        <f>IF(COUNT(A13:C13)&lt;3,"",DATE(AK13,B13,C13))</f>
        <v>45505</v>
      </c>
      <c r="AM13" s="47"/>
      <c r="AN13" s="2" t="str">
        <f>IF($AL13="","",IF(AND($B13&gt;=7,$B13&lt;=8),"夏期",""))</f>
        <v>夏期</v>
      </c>
      <c r="AO13" s="2">
        <f>IF($AL13="","",IF(OR($B13=12,AND($B13&gt;=1,$B13&lt;=3)),"冬期",""))</f>
      </c>
      <c r="AP13" s="45"/>
      <c r="AQ13" s="45"/>
      <c r="AR13" s="45"/>
      <c r="AS13" s="45"/>
      <c r="AT13" s="45"/>
      <c r="AU13" s="45"/>
      <c r="AX13" s="2" t="s">
        <v>69</v>
      </c>
      <c r="AZ13" s="2">
        <v>13</v>
      </c>
      <c r="BA13" s="2">
        <v>21</v>
      </c>
      <c r="BC13" s="42" t="s">
        <v>81</v>
      </c>
      <c r="BD13" s="50">
        <v>1400</v>
      </c>
      <c r="BE13" s="50">
        <v>2410</v>
      </c>
      <c r="BF13" s="50">
        <v>2410</v>
      </c>
    </row>
    <row r="14" spans="1:53" ht="14.25" customHeight="1">
      <c r="A14" s="193"/>
      <c r="B14" s="194"/>
      <c r="C14" s="194"/>
      <c r="D14" s="121"/>
      <c r="E14" s="21" t="s">
        <v>47</v>
      </c>
      <c r="F14" s="53">
        <v>9</v>
      </c>
      <c r="G14" s="23" t="s">
        <v>6</v>
      </c>
      <c r="H14" s="53">
        <v>0</v>
      </c>
      <c r="I14" s="23" t="s">
        <v>7</v>
      </c>
      <c r="J14" s="23" t="s">
        <v>53</v>
      </c>
      <c r="K14" s="53">
        <v>12</v>
      </c>
      <c r="L14" s="23" t="s">
        <v>6</v>
      </c>
      <c r="M14" s="53">
        <v>0</v>
      </c>
      <c r="N14" s="23" t="s">
        <v>7</v>
      </c>
      <c r="O14" s="24" t="s">
        <v>48</v>
      </c>
      <c r="P14" s="75"/>
      <c r="Q14" s="76"/>
      <c r="R14" s="67"/>
      <c r="S14" s="67"/>
      <c r="T14" s="67"/>
      <c r="U14" s="75"/>
      <c r="V14" s="76"/>
      <c r="W14" s="117"/>
      <c r="X14" s="116"/>
      <c r="Y14" s="116"/>
      <c r="Z14" s="116"/>
      <c r="AA14" s="116"/>
      <c r="AB14" s="116"/>
      <c r="AC14" s="116"/>
      <c r="AD14" s="99"/>
      <c r="AE14" s="99"/>
      <c r="AF14" s="99"/>
      <c r="AG14" s="99"/>
      <c r="AH14" s="99"/>
      <c r="AK14" s="44">
        <f>IF(COUNTBLANK(F14:H14)=0,TIME(F14,H14,0),"")</f>
        <v>0.375</v>
      </c>
      <c r="AL14" s="44">
        <f>IF(COUNTBLANK(K14:M14)=0,TIME(K14,M14,0),"")</f>
        <v>0.5</v>
      </c>
      <c r="AM14" s="47"/>
      <c r="AP14" s="46">
        <f aca="true" t="shared" si="0" ref="AP14:AU24">IF(OR(P13="",$E13=""),"",VLOOKUP($E13,$BC$7:$BF$13,AP$12,0))</f>
        <v>12320</v>
      </c>
      <c r="AQ14" s="46">
        <f t="shared" si="0"/>
      </c>
      <c r="AR14" s="46">
        <f t="shared" si="0"/>
      </c>
      <c r="AS14" s="46">
        <f t="shared" si="0"/>
      </c>
      <c r="AT14" s="46">
        <f t="shared" si="0"/>
      </c>
      <c r="AU14" s="46">
        <f t="shared" si="0"/>
      </c>
      <c r="AV14" s="2">
        <f>SUM(AP14:AU14)</f>
        <v>12320</v>
      </c>
      <c r="AZ14" s="2">
        <v>14</v>
      </c>
      <c r="BA14" s="2">
        <v>22</v>
      </c>
    </row>
    <row r="15" spans="1:52" ht="14.25" customHeight="1">
      <c r="A15" s="193">
        <v>6</v>
      </c>
      <c r="B15" s="194">
        <v>8</v>
      </c>
      <c r="C15" s="194">
        <v>1</v>
      </c>
      <c r="D15" s="121">
        <f>IF(COUNTBLANK(A15:C15)&gt;0,"",WEEKDAY("H"&amp;A15+30&amp;"/"&amp;B15&amp;"/"&amp;C15))</f>
        <v>5</v>
      </c>
      <c r="E15" s="195" t="s">
        <v>76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7"/>
      <c r="P15" s="73" t="str">
        <f>IF(COUNT(AK16:AL16)&lt;2,"",IF($AL$10&gt;AK16,"○",""))</f>
        <v>○</v>
      </c>
      <c r="Q15" s="74"/>
      <c r="R15" s="67">
        <f>IF(COUNT(AK16:AL16)&lt;2,"",IF(AND($AL$10&lt;AL16,$AM$10&gt;AK16),"○",""))</f>
      </c>
      <c r="S15" s="67"/>
      <c r="T15" s="67"/>
      <c r="U15" s="73">
        <f>IF(COUNT(AK16:AL16)&lt;2,"",IF($AM$10&lt;AL16,"○",""))</f>
      </c>
      <c r="V15" s="74"/>
      <c r="W15" s="117">
        <f>IF(AV16=0,"",AV16)</f>
        <v>530</v>
      </c>
      <c r="X15" s="116"/>
      <c r="Y15" s="116"/>
      <c r="Z15" s="116">
        <f>IF(AL15="","",IF(COUNTBLANK(AN15:AO15)=2,"",ROUNDDOWN(AV16*0.1,-1)))</f>
        <v>50</v>
      </c>
      <c r="AA15" s="116"/>
      <c r="AB15" s="116"/>
      <c r="AC15" s="116"/>
      <c r="AD15" s="99"/>
      <c r="AE15" s="99"/>
      <c r="AF15" s="99"/>
      <c r="AG15" s="99"/>
      <c r="AH15" s="99"/>
      <c r="AK15" s="42">
        <f>A15+1988+30</f>
        <v>2024</v>
      </c>
      <c r="AL15" s="43">
        <f>IF(COUNT(A15:C15)&lt;3,"",DATE(AK15,B15,C15))</f>
        <v>45505</v>
      </c>
      <c r="AM15" s="47"/>
      <c r="AN15" s="2" t="str">
        <f>IF($AL15="","",IF(AND($B15&gt;=7,$B15&lt;=8),"夏期",""))</f>
        <v>夏期</v>
      </c>
      <c r="AO15" s="2">
        <f>IF($AL15="","",IF(OR($B15=12,AND($B15&gt;=1,$B15&lt;=3)),"冬期",""))</f>
      </c>
      <c r="AP15" s="46">
        <f t="shared" si="0"/>
      </c>
      <c r="AQ15" s="46">
        <f t="shared" si="0"/>
      </c>
      <c r="AR15" s="46">
        <f t="shared" si="0"/>
      </c>
      <c r="AS15" s="46">
        <f t="shared" si="0"/>
      </c>
      <c r="AT15" s="46">
        <f t="shared" si="0"/>
      </c>
      <c r="AU15" s="46">
        <f t="shared" si="0"/>
      </c>
      <c r="AV15" s="2">
        <f aca="true" t="shared" si="1" ref="AV15:AV24">SUM(AP15:AU15)</f>
        <v>0</v>
      </c>
      <c r="AZ15" s="2">
        <v>15</v>
      </c>
    </row>
    <row r="16" spans="1:52" ht="14.25" customHeight="1">
      <c r="A16" s="193"/>
      <c r="B16" s="194"/>
      <c r="C16" s="194"/>
      <c r="D16" s="121"/>
      <c r="E16" s="21" t="s">
        <v>47</v>
      </c>
      <c r="F16" s="53">
        <v>9</v>
      </c>
      <c r="G16" s="23" t="s">
        <v>6</v>
      </c>
      <c r="H16" s="53">
        <v>0</v>
      </c>
      <c r="I16" s="23" t="s">
        <v>7</v>
      </c>
      <c r="J16" s="23" t="s">
        <v>53</v>
      </c>
      <c r="K16" s="53">
        <v>12</v>
      </c>
      <c r="L16" s="23" t="s">
        <v>6</v>
      </c>
      <c r="M16" s="53">
        <v>0</v>
      </c>
      <c r="N16" s="23" t="s">
        <v>7</v>
      </c>
      <c r="O16" s="24" t="s">
        <v>48</v>
      </c>
      <c r="P16" s="75"/>
      <c r="Q16" s="76"/>
      <c r="R16" s="67"/>
      <c r="S16" s="67"/>
      <c r="T16" s="67"/>
      <c r="U16" s="75"/>
      <c r="V16" s="76"/>
      <c r="W16" s="117"/>
      <c r="X16" s="116"/>
      <c r="Y16" s="116"/>
      <c r="Z16" s="116"/>
      <c r="AA16" s="116"/>
      <c r="AB16" s="116"/>
      <c r="AC16" s="116"/>
      <c r="AD16" s="99"/>
      <c r="AE16" s="99"/>
      <c r="AF16" s="99"/>
      <c r="AG16" s="99"/>
      <c r="AH16" s="99"/>
      <c r="AK16" s="44">
        <f>IF(COUNTBLANK(F16:H16)=0,TIME(F16,H16,0),"")</f>
        <v>0.375</v>
      </c>
      <c r="AL16" s="44">
        <f>IF(COUNTBLANK(K16:M16)=0,TIME(K16,M16,0),"")</f>
        <v>0.5</v>
      </c>
      <c r="AM16" s="47"/>
      <c r="AP16" s="46">
        <f t="shared" si="0"/>
        <v>530</v>
      </c>
      <c r="AQ16" s="46">
        <f t="shared" si="0"/>
      </c>
      <c r="AR16" s="46">
        <f t="shared" si="0"/>
      </c>
      <c r="AS16" s="46">
        <f t="shared" si="0"/>
      </c>
      <c r="AT16" s="46">
        <f t="shared" si="0"/>
      </c>
      <c r="AU16" s="46">
        <f t="shared" si="0"/>
      </c>
      <c r="AV16" s="2">
        <f t="shared" si="1"/>
        <v>530</v>
      </c>
      <c r="AZ16" s="2">
        <v>16</v>
      </c>
    </row>
    <row r="17" spans="1:52" ht="14.25" customHeight="1">
      <c r="A17" s="118"/>
      <c r="B17" s="120"/>
      <c r="C17" s="120"/>
      <c r="D17" s="121">
        <f>IF(COUNTBLANK(A17:C17)&gt;0,"",WEEKDAY("H"&amp;A17+30&amp;"/"&amp;B17&amp;"/"&amp;C17))</f>
      </c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73">
        <f>IF(COUNT(AK18:AL18)&lt;2,"",IF($AL$10&gt;AK18,"○",""))</f>
      </c>
      <c r="Q17" s="74"/>
      <c r="R17" s="67">
        <f>IF(COUNT(AK18:AL18)&lt;2,"",IF(AND($AL$10&lt;AL18,$AM$10&gt;AK18),"○",""))</f>
      </c>
      <c r="S17" s="67"/>
      <c r="T17" s="67"/>
      <c r="U17" s="73">
        <f>IF(COUNT(AK18:AL18)&lt;2,"",IF($AM$10&lt;AL18,"○",""))</f>
      </c>
      <c r="V17" s="74"/>
      <c r="W17" s="117">
        <f>IF(AV18=0,"",AV18)</f>
      </c>
      <c r="X17" s="116"/>
      <c r="Y17" s="116"/>
      <c r="Z17" s="116">
        <f>IF(AL17="","",IF(COUNTBLANK(AN17:AO17)=2,"",ROUNDDOWN(AV18*0.1,-1)))</f>
      </c>
      <c r="AA17" s="116"/>
      <c r="AB17" s="116"/>
      <c r="AC17" s="116"/>
      <c r="AD17" s="99"/>
      <c r="AE17" s="99"/>
      <c r="AF17" s="99"/>
      <c r="AG17" s="99"/>
      <c r="AH17" s="99"/>
      <c r="AK17" s="42">
        <f>A17+1988+30</f>
        <v>2018</v>
      </c>
      <c r="AL17" s="43">
        <f>IF(COUNT(A17:C17)&lt;3,"",DATE(AK17,B17,C17))</f>
      </c>
      <c r="AM17" s="47"/>
      <c r="AN17" s="2">
        <f>IF($AL17="","",IF(AND($B17&gt;=7,$B17&lt;=8),"夏期",""))</f>
      </c>
      <c r="AO17" s="2">
        <f>IF($AL17="","",IF(OR($B17=12,AND($B17&gt;=1,$B17&lt;=3)),"冬期",""))</f>
      </c>
      <c r="AP17" s="46">
        <f t="shared" si="0"/>
      </c>
      <c r="AQ17" s="46">
        <f t="shared" si="0"/>
      </c>
      <c r="AR17" s="46">
        <f t="shared" si="0"/>
      </c>
      <c r="AS17" s="46">
        <f t="shared" si="0"/>
      </c>
      <c r="AT17" s="46">
        <f t="shared" si="0"/>
      </c>
      <c r="AU17" s="46">
        <f t="shared" si="0"/>
      </c>
      <c r="AV17" s="2">
        <f t="shared" si="1"/>
        <v>0</v>
      </c>
      <c r="AZ17" s="2">
        <v>17</v>
      </c>
    </row>
    <row r="18" spans="1:52" ht="14.25" customHeight="1">
      <c r="A18" s="118"/>
      <c r="B18" s="120"/>
      <c r="C18" s="120"/>
      <c r="D18" s="121"/>
      <c r="E18" s="21" t="s">
        <v>47</v>
      </c>
      <c r="F18" s="22"/>
      <c r="G18" s="23" t="s">
        <v>6</v>
      </c>
      <c r="H18" s="22"/>
      <c r="I18" s="23" t="s">
        <v>7</v>
      </c>
      <c r="J18" s="23" t="s">
        <v>53</v>
      </c>
      <c r="K18" s="22"/>
      <c r="L18" s="23" t="s">
        <v>6</v>
      </c>
      <c r="M18" s="22"/>
      <c r="N18" s="23" t="s">
        <v>7</v>
      </c>
      <c r="O18" s="24" t="s">
        <v>48</v>
      </c>
      <c r="P18" s="75"/>
      <c r="Q18" s="76"/>
      <c r="R18" s="67"/>
      <c r="S18" s="67"/>
      <c r="T18" s="67"/>
      <c r="U18" s="75"/>
      <c r="V18" s="76"/>
      <c r="W18" s="117"/>
      <c r="X18" s="116"/>
      <c r="Y18" s="116"/>
      <c r="Z18" s="116"/>
      <c r="AA18" s="116"/>
      <c r="AB18" s="116"/>
      <c r="AC18" s="116"/>
      <c r="AD18" s="99"/>
      <c r="AE18" s="99"/>
      <c r="AF18" s="99"/>
      <c r="AG18" s="99"/>
      <c r="AH18" s="99"/>
      <c r="AK18" s="44">
        <f>IF(COUNTBLANK(F18:H18)=0,TIME(F18,H18,0),"")</f>
      </c>
      <c r="AL18" s="44">
        <f>IF(COUNTBLANK(K18:M18)=0,TIME(K18,M18,0),"")</f>
      </c>
      <c r="AM18" s="47"/>
      <c r="AP18" s="46">
        <f t="shared" si="0"/>
      </c>
      <c r="AQ18" s="46">
        <f t="shared" si="0"/>
      </c>
      <c r="AR18" s="46">
        <f t="shared" si="0"/>
      </c>
      <c r="AS18" s="46">
        <f t="shared" si="0"/>
      </c>
      <c r="AT18" s="46">
        <f t="shared" si="0"/>
      </c>
      <c r="AU18" s="46">
        <f t="shared" si="0"/>
      </c>
      <c r="AV18" s="2">
        <f t="shared" si="1"/>
        <v>0</v>
      </c>
      <c r="AZ18" s="2">
        <v>18</v>
      </c>
    </row>
    <row r="19" spans="1:52" ht="14.25" customHeight="1">
      <c r="A19" s="118"/>
      <c r="B19" s="120"/>
      <c r="C19" s="120"/>
      <c r="D19" s="121">
        <f>IF(COUNTBLANK(A19:C19)&gt;0,"",WEEKDAY("H"&amp;A19+30&amp;"/"&amp;B19&amp;"/"&amp;C19))</f>
      </c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73">
        <f>IF(COUNT(AK20:AL20)&lt;2,"",IF($AL$10&gt;AK20,"○",""))</f>
      </c>
      <c r="Q19" s="74"/>
      <c r="R19" s="67">
        <f>IF(COUNT(AK20:AL20)&lt;2,"",IF(AND($AL$10&lt;AL20,$AM$10&gt;AK20),"○",""))</f>
      </c>
      <c r="S19" s="67"/>
      <c r="T19" s="67"/>
      <c r="U19" s="73">
        <f>IF(COUNT(AK20:AL20)&lt;2,"",IF($AM$10&lt;AL20,"○",""))</f>
      </c>
      <c r="V19" s="74"/>
      <c r="W19" s="117">
        <f>IF(AV20=0,"",AV20)</f>
      </c>
      <c r="X19" s="116"/>
      <c r="Y19" s="116"/>
      <c r="Z19" s="116">
        <f>IF(AL19="","",IF(COUNTBLANK(AN19:AO19)=2,"",ROUNDDOWN(AV20*0.1,-1)))</f>
      </c>
      <c r="AA19" s="116"/>
      <c r="AB19" s="116"/>
      <c r="AC19" s="116"/>
      <c r="AD19" s="99"/>
      <c r="AE19" s="99"/>
      <c r="AF19" s="99"/>
      <c r="AG19" s="99"/>
      <c r="AH19" s="99"/>
      <c r="AK19" s="42">
        <f>A19+1988+30</f>
        <v>2018</v>
      </c>
      <c r="AL19" s="43">
        <f>IF(COUNT(A19:C19)&lt;3,"",DATE(AK19,B19,C19))</f>
      </c>
      <c r="AM19" s="47"/>
      <c r="AN19" s="2">
        <f>IF($AL19="","",IF(AND($B19&gt;=7,$B19&lt;=8),"夏期",""))</f>
      </c>
      <c r="AO19" s="2">
        <f>IF($AL19="","",IF(OR($B19=12,AND($B19&gt;=1,$B19&lt;=3)),"冬期",""))</f>
      </c>
      <c r="AP19" s="46">
        <f t="shared" si="0"/>
      </c>
      <c r="AQ19" s="46">
        <f t="shared" si="0"/>
      </c>
      <c r="AR19" s="46">
        <f t="shared" si="0"/>
      </c>
      <c r="AS19" s="46">
        <f t="shared" si="0"/>
      </c>
      <c r="AT19" s="46">
        <f t="shared" si="0"/>
      </c>
      <c r="AU19" s="46">
        <f t="shared" si="0"/>
      </c>
      <c r="AV19" s="2">
        <f t="shared" si="1"/>
        <v>0</v>
      </c>
      <c r="AZ19" s="2">
        <v>19</v>
      </c>
    </row>
    <row r="20" spans="1:52" ht="14.25" customHeight="1">
      <c r="A20" s="118"/>
      <c r="B20" s="120"/>
      <c r="C20" s="120"/>
      <c r="D20" s="121"/>
      <c r="E20" s="21" t="s">
        <v>47</v>
      </c>
      <c r="F20" s="22"/>
      <c r="G20" s="23" t="s">
        <v>6</v>
      </c>
      <c r="H20" s="22"/>
      <c r="I20" s="23" t="s">
        <v>7</v>
      </c>
      <c r="J20" s="23" t="s">
        <v>53</v>
      </c>
      <c r="K20" s="22"/>
      <c r="L20" s="23" t="s">
        <v>6</v>
      </c>
      <c r="M20" s="22"/>
      <c r="N20" s="23" t="s">
        <v>7</v>
      </c>
      <c r="O20" s="24" t="s">
        <v>48</v>
      </c>
      <c r="P20" s="75"/>
      <c r="Q20" s="76"/>
      <c r="R20" s="67"/>
      <c r="S20" s="67"/>
      <c r="T20" s="67"/>
      <c r="U20" s="75"/>
      <c r="V20" s="76"/>
      <c r="W20" s="117"/>
      <c r="X20" s="116"/>
      <c r="Y20" s="116"/>
      <c r="Z20" s="116"/>
      <c r="AA20" s="116"/>
      <c r="AB20" s="116"/>
      <c r="AC20" s="116"/>
      <c r="AD20" s="99"/>
      <c r="AE20" s="99"/>
      <c r="AF20" s="99"/>
      <c r="AG20" s="99"/>
      <c r="AH20" s="99"/>
      <c r="AK20" s="44">
        <f>IF(COUNTBLANK(F20:H20)=0,TIME(F20,H20,0),"")</f>
      </c>
      <c r="AL20" s="44">
        <f>IF(COUNTBLANK(K20:M20)=0,TIME(K20,M20,0),"")</f>
      </c>
      <c r="AM20" s="47"/>
      <c r="AP20" s="46">
        <f t="shared" si="0"/>
      </c>
      <c r="AQ20" s="46">
        <f t="shared" si="0"/>
      </c>
      <c r="AR20" s="46">
        <f t="shared" si="0"/>
      </c>
      <c r="AS20" s="46">
        <f t="shared" si="0"/>
      </c>
      <c r="AT20" s="46">
        <f t="shared" si="0"/>
      </c>
      <c r="AU20" s="46">
        <f t="shared" si="0"/>
      </c>
      <c r="AV20" s="2">
        <f t="shared" si="1"/>
        <v>0</v>
      </c>
      <c r="AZ20" s="2">
        <v>20</v>
      </c>
    </row>
    <row r="21" spans="1:52" ht="14.25" customHeight="1">
      <c r="A21" s="118"/>
      <c r="B21" s="120"/>
      <c r="C21" s="120"/>
      <c r="D21" s="121">
        <f>IF(COUNTBLANK(A21:C21)&gt;0,"",WEEKDAY("H"&amp;A21+30&amp;"/"&amp;B21&amp;"/"&amp;C21))</f>
      </c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73">
        <f>IF(COUNT(AK22:AL22)&lt;2,"",IF($AL$10&gt;AK22,"○",""))</f>
      </c>
      <c r="Q21" s="74"/>
      <c r="R21" s="67">
        <f>IF(COUNT(AK22:AL22)&lt;2,"",IF(AND($AL$10&lt;AL22,$AM$10&gt;AK22),"○",""))</f>
      </c>
      <c r="S21" s="67"/>
      <c r="T21" s="67"/>
      <c r="U21" s="73">
        <f>IF(COUNT(AK22:AL22)&lt;2,"",IF($AM$10&lt;AL22,"○",""))</f>
      </c>
      <c r="V21" s="74"/>
      <c r="W21" s="117">
        <f>IF(AV22=0,"",AV22)</f>
      </c>
      <c r="X21" s="116"/>
      <c r="Y21" s="116"/>
      <c r="Z21" s="116">
        <f>IF(AL21="","",IF(COUNTBLANK(AN21:AO21)=2,"",ROUNDDOWN(AV22*0.1,-1)))</f>
      </c>
      <c r="AA21" s="116"/>
      <c r="AB21" s="116"/>
      <c r="AC21" s="116"/>
      <c r="AD21" s="99"/>
      <c r="AE21" s="99"/>
      <c r="AF21" s="99"/>
      <c r="AG21" s="99"/>
      <c r="AH21" s="99"/>
      <c r="AK21" s="42">
        <f>A21+1988+30</f>
        <v>2018</v>
      </c>
      <c r="AL21" s="43">
        <f>IF(COUNT(A21:C21)&lt;3,"",DATE(AK21,B21,C21))</f>
      </c>
      <c r="AM21" s="47"/>
      <c r="AN21" s="2">
        <f>IF($AL21="","",IF(AND($B21&gt;=7,$B21&lt;=8),"夏期",""))</f>
      </c>
      <c r="AO21" s="2">
        <f>IF($AL21="","",IF(OR($B21=12,AND($B21&gt;=1,$B21&lt;=3)),"冬期",""))</f>
      </c>
      <c r="AP21" s="46">
        <f t="shared" si="0"/>
      </c>
      <c r="AQ21" s="46">
        <f t="shared" si="0"/>
      </c>
      <c r="AR21" s="46">
        <f t="shared" si="0"/>
      </c>
      <c r="AS21" s="46">
        <f t="shared" si="0"/>
      </c>
      <c r="AT21" s="46">
        <f t="shared" si="0"/>
      </c>
      <c r="AU21" s="46">
        <f t="shared" si="0"/>
      </c>
      <c r="AV21" s="2">
        <f t="shared" si="1"/>
        <v>0</v>
      </c>
      <c r="AZ21" s="2">
        <v>21</v>
      </c>
    </row>
    <row r="22" spans="1:52" ht="14.25" customHeight="1">
      <c r="A22" s="118"/>
      <c r="B22" s="120"/>
      <c r="C22" s="120"/>
      <c r="D22" s="121"/>
      <c r="E22" s="21" t="s">
        <v>47</v>
      </c>
      <c r="F22" s="22"/>
      <c r="G22" s="23" t="s">
        <v>6</v>
      </c>
      <c r="H22" s="22"/>
      <c r="I22" s="23" t="s">
        <v>7</v>
      </c>
      <c r="J22" s="23" t="s">
        <v>53</v>
      </c>
      <c r="K22" s="22"/>
      <c r="L22" s="23" t="s">
        <v>6</v>
      </c>
      <c r="M22" s="22"/>
      <c r="N22" s="23" t="s">
        <v>7</v>
      </c>
      <c r="O22" s="24" t="s">
        <v>48</v>
      </c>
      <c r="P22" s="75"/>
      <c r="Q22" s="76"/>
      <c r="R22" s="67"/>
      <c r="S22" s="67"/>
      <c r="T22" s="67"/>
      <c r="U22" s="75"/>
      <c r="V22" s="76"/>
      <c r="W22" s="117"/>
      <c r="X22" s="116"/>
      <c r="Y22" s="116"/>
      <c r="Z22" s="116"/>
      <c r="AA22" s="116"/>
      <c r="AB22" s="116"/>
      <c r="AC22" s="116"/>
      <c r="AD22" s="99"/>
      <c r="AE22" s="99"/>
      <c r="AF22" s="99"/>
      <c r="AG22" s="99"/>
      <c r="AH22" s="99"/>
      <c r="AK22" s="44">
        <f>IF(COUNTBLANK(F22:H22)=0,TIME(F22,H22,0),"")</f>
      </c>
      <c r="AL22" s="44">
        <f>IF(COUNTBLANK(K22:M22)=0,TIME(K22,M22,0),"")</f>
      </c>
      <c r="AM22" s="47"/>
      <c r="AP22" s="46">
        <f t="shared" si="0"/>
      </c>
      <c r="AQ22" s="46">
        <f t="shared" si="0"/>
      </c>
      <c r="AR22" s="46">
        <f t="shared" si="0"/>
      </c>
      <c r="AS22" s="46">
        <f t="shared" si="0"/>
      </c>
      <c r="AT22" s="46">
        <f t="shared" si="0"/>
      </c>
      <c r="AU22" s="46">
        <f t="shared" si="0"/>
      </c>
      <c r="AV22" s="2">
        <f t="shared" si="1"/>
        <v>0</v>
      </c>
      <c r="AZ22" s="2">
        <v>22</v>
      </c>
    </row>
    <row r="23" spans="1:52" ht="14.25" customHeight="1">
      <c r="A23" s="118"/>
      <c r="B23" s="120"/>
      <c r="C23" s="120"/>
      <c r="D23" s="121">
        <f>IF(COUNTBLANK(A23:C23)&gt;0,"",WEEKDAY("H"&amp;A23+30&amp;"/"&amp;B23&amp;"/"&amp;C23))</f>
      </c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73">
        <f>IF(COUNT(AK24:AL24)&lt;2,"",IF($AL$10&gt;AK24,"○",""))</f>
      </c>
      <c r="Q23" s="74"/>
      <c r="R23" s="67">
        <f>IF(COUNT(AK24:AL24)&lt;2,"",IF(AND($AL$10&lt;AL24,$AM$10&gt;AK24),"○",""))</f>
      </c>
      <c r="S23" s="67"/>
      <c r="T23" s="67"/>
      <c r="U23" s="73">
        <f>IF(COUNT(AK24:AL24)&lt;2,"",IF($AM$10&lt;AL24,"○",""))</f>
      </c>
      <c r="V23" s="74"/>
      <c r="W23" s="117">
        <f>IF(AV24=0,"",AV24)</f>
      </c>
      <c r="X23" s="116"/>
      <c r="Y23" s="116"/>
      <c r="Z23" s="116">
        <f>IF(AL23="","",IF(COUNTBLANK(AN23:AO23)=2,"",ROUNDDOWN(AV24*0.1,-1)))</f>
      </c>
      <c r="AA23" s="116"/>
      <c r="AB23" s="116"/>
      <c r="AC23" s="116"/>
      <c r="AD23" s="99"/>
      <c r="AE23" s="99"/>
      <c r="AF23" s="99"/>
      <c r="AG23" s="99"/>
      <c r="AH23" s="99"/>
      <c r="AK23" s="42">
        <f>A23+1988+30</f>
        <v>2018</v>
      </c>
      <c r="AL23" s="43">
        <f>IF(COUNT(A23:C23)&lt;3,"",DATE(AK23,B23,C23))</f>
      </c>
      <c r="AM23" s="47"/>
      <c r="AN23" s="2">
        <f>IF($AL23="","",IF(AND($B23&gt;=7,$B23&lt;=8),"夏期",""))</f>
      </c>
      <c r="AO23" s="2">
        <f>IF($AL23="","",IF(OR($B23=12,AND($B23&gt;=1,$B23&lt;=3)),"冬期",""))</f>
      </c>
      <c r="AP23" s="46">
        <f t="shared" si="0"/>
      </c>
      <c r="AQ23" s="46">
        <f t="shared" si="0"/>
      </c>
      <c r="AR23" s="46">
        <f t="shared" si="0"/>
      </c>
      <c r="AS23" s="46">
        <f t="shared" si="0"/>
      </c>
      <c r="AT23" s="46">
        <f t="shared" si="0"/>
      </c>
      <c r="AU23" s="46">
        <f t="shared" si="0"/>
      </c>
      <c r="AV23" s="2">
        <f t="shared" si="1"/>
        <v>0</v>
      </c>
      <c r="AZ23" s="2">
        <v>23</v>
      </c>
    </row>
    <row r="24" spans="1:52" ht="14.25" customHeight="1">
      <c r="A24" s="118"/>
      <c r="B24" s="120"/>
      <c r="C24" s="120"/>
      <c r="D24" s="121"/>
      <c r="E24" s="21" t="s">
        <v>47</v>
      </c>
      <c r="F24" s="22"/>
      <c r="G24" s="23" t="s">
        <v>6</v>
      </c>
      <c r="H24" s="22"/>
      <c r="I24" s="23" t="s">
        <v>7</v>
      </c>
      <c r="J24" s="23" t="s">
        <v>53</v>
      </c>
      <c r="K24" s="22"/>
      <c r="L24" s="23" t="s">
        <v>6</v>
      </c>
      <c r="M24" s="22"/>
      <c r="N24" s="23" t="s">
        <v>7</v>
      </c>
      <c r="O24" s="24" t="s">
        <v>48</v>
      </c>
      <c r="P24" s="75"/>
      <c r="Q24" s="76"/>
      <c r="R24" s="67"/>
      <c r="S24" s="67"/>
      <c r="T24" s="67"/>
      <c r="U24" s="75"/>
      <c r="V24" s="76"/>
      <c r="W24" s="117"/>
      <c r="X24" s="116"/>
      <c r="Y24" s="116"/>
      <c r="Z24" s="116"/>
      <c r="AA24" s="116"/>
      <c r="AB24" s="116"/>
      <c r="AC24" s="116"/>
      <c r="AD24" s="99"/>
      <c r="AE24" s="99"/>
      <c r="AF24" s="99"/>
      <c r="AG24" s="99"/>
      <c r="AH24" s="99"/>
      <c r="AK24" s="44">
        <f>IF(COUNTBLANK(F24:H24)=0,TIME(F24,H24,0),"")</f>
      </c>
      <c r="AL24" s="44">
        <f>IF(COUNTBLANK(K24:M24)=0,TIME(K24,M24,0),"")</f>
      </c>
      <c r="AM24" s="47"/>
      <c r="AP24" s="46">
        <f t="shared" si="0"/>
      </c>
      <c r="AQ24" s="46">
        <f t="shared" si="0"/>
      </c>
      <c r="AR24" s="46">
        <f t="shared" si="0"/>
      </c>
      <c r="AS24" s="46">
        <f t="shared" si="0"/>
      </c>
      <c r="AT24" s="46">
        <f t="shared" si="0"/>
      </c>
      <c r="AU24" s="46">
        <f t="shared" si="0"/>
      </c>
      <c r="AV24" s="2">
        <f t="shared" si="1"/>
        <v>0</v>
      </c>
      <c r="AZ24" s="2">
        <v>24</v>
      </c>
    </row>
    <row r="25" spans="1:52" ht="31.5" customHeight="1" thickBot="1">
      <c r="A25" s="71" t="s">
        <v>18</v>
      </c>
      <c r="B25" s="72"/>
      <c r="C25" s="72"/>
      <c r="D25" s="72"/>
      <c r="E25" s="190" t="s">
        <v>106</v>
      </c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2"/>
      <c r="W25" s="78" t="s">
        <v>25</v>
      </c>
      <c r="X25" s="78"/>
      <c r="Y25" s="78"/>
      <c r="Z25" s="78"/>
      <c r="AA25" s="78"/>
      <c r="AB25" s="78"/>
      <c r="AC25" s="78"/>
      <c r="AD25" s="77"/>
      <c r="AE25" s="78"/>
      <c r="AF25" s="78"/>
      <c r="AG25" s="78"/>
      <c r="AH25" s="25" t="s">
        <v>26</v>
      </c>
      <c r="AZ25" s="2">
        <v>25</v>
      </c>
    </row>
    <row r="26" spans="1:52" ht="13.5" customHeight="1">
      <c r="A26" s="55" t="s">
        <v>43</v>
      </c>
      <c r="B26" s="56"/>
      <c r="C26" s="57"/>
      <c r="D26" s="26">
        <v>1</v>
      </c>
      <c r="E26" s="152" t="s">
        <v>29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3"/>
      <c r="W26" s="27"/>
      <c r="X26" s="28" t="s">
        <v>32</v>
      </c>
      <c r="Y26" s="28"/>
      <c r="Z26" s="28"/>
      <c r="AA26" s="28"/>
      <c r="AB26" s="28"/>
      <c r="AC26" s="28"/>
      <c r="AD26" s="7"/>
      <c r="AE26" s="7"/>
      <c r="AF26" s="7"/>
      <c r="AG26" s="7"/>
      <c r="AH26" s="8"/>
      <c r="AZ26" s="2">
        <v>26</v>
      </c>
    </row>
    <row r="27" spans="1:52" ht="13.5" customHeight="1">
      <c r="A27" s="58"/>
      <c r="B27" s="59"/>
      <c r="C27" s="60"/>
      <c r="D27" s="29">
        <v>2</v>
      </c>
      <c r="E27" s="110" t="s">
        <v>30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54"/>
      <c r="W27" s="150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51"/>
      <c r="AZ27" s="2">
        <v>27</v>
      </c>
    </row>
    <row r="28" spans="1:52" ht="13.5" customHeight="1">
      <c r="A28" s="61"/>
      <c r="B28" s="62"/>
      <c r="C28" s="63"/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  <c r="W28" s="150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51"/>
      <c r="AZ28" s="2">
        <v>28</v>
      </c>
    </row>
    <row r="29" spans="1:52" ht="33" customHeight="1">
      <c r="A29" s="68" t="s">
        <v>31</v>
      </c>
      <c r="B29" s="69"/>
      <c r="C29" s="70"/>
      <c r="D29" s="77" t="s">
        <v>46</v>
      </c>
      <c r="E29" s="78"/>
      <c r="F29" s="78"/>
      <c r="G29" s="78"/>
      <c r="H29" s="78"/>
      <c r="I29" s="79"/>
      <c r="J29" s="159" t="s">
        <v>33</v>
      </c>
      <c r="K29" s="159"/>
      <c r="L29" s="159"/>
      <c r="M29" s="159"/>
      <c r="N29" s="159"/>
      <c r="O29" s="77" t="s">
        <v>34</v>
      </c>
      <c r="P29" s="78"/>
      <c r="Q29" s="78"/>
      <c r="R29" s="79"/>
      <c r="S29" s="77" t="s">
        <v>35</v>
      </c>
      <c r="T29" s="78"/>
      <c r="U29" s="78"/>
      <c r="V29" s="79"/>
      <c r="W29" s="150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51"/>
      <c r="AZ29" s="2">
        <v>29</v>
      </c>
    </row>
    <row r="30" spans="1:52" ht="33" customHeight="1">
      <c r="A30" s="68" t="s">
        <v>14</v>
      </c>
      <c r="B30" s="69"/>
      <c r="C30" s="70"/>
      <c r="D30" s="77" t="s">
        <v>61</v>
      </c>
      <c r="E30" s="78"/>
      <c r="F30" s="78"/>
      <c r="G30" s="78"/>
      <c r="H30" s="78"/>
      <c r="I30" s="79"/>
      <c r="J30" s="131" t="s">
        <v>60</v>
      </c>
      <c r="K30" s="132"/>
      <c r="L30" s="132"/>
      <c r="M30" s="132"/>
      <c r="N30" s="133"/>
      <c r="O30" s="77" t="s">
        <v>62</v>
      </c>
      <c r="P30" s="78"/>
      <c r="Q30" s="78"/>
      <c r="R30" s="79"/>
      <c r="S30" s="77" t="s">
        <v>63</v>
      </c>
      <c r="T30" s="78"/>
      <c r="U30" s="78"/>
      <c r="V30" s="79"/>
      <c r="W30" s="150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51"/>
      <c r="AZ30" s="2">
        <v>30</v>
      </c>
    </row>
    <row r="31" spans="1:52" ht="16.5" customHeight="1">
      <c r="A31" s="80" t="s">
        <v>36</v>
      </c>
      <c r="B31" s="81"/>
      <c r="C31" s="82"/>
      <c r="D31" s="73" t="s">
        <v>61</v>
      </c>
      <c r="E31" s="97"/>
      <c r="F31" s="97"/>
      <c r="G31" s="97"/>
      <c r="H31" s="97"/>
      <c r="I31" s="74"/>
      <c r="J31" s="134" t="s">
        <v>60</v>
      </c>
      <c r="K31" s="135"/>
      <c r="L31" s="135"/>
      <c r="M31" s="135"/>
      <c r="N31" s="89"/>
      <c r="O31" s="73" t="s">
        <v>62</v>
      </c>
      <c r="P31" s="97"/>
      <c r="Q31" s="97"/>
      <c r="R31" s="74"/>
      <c r="S31" s="73" t="s">
        <v>63</v>
      </c>
      <c r="T31" s="97"/>
      <c r="U31" s="97"/>
      <c r="V31" s="74"/>
      <c r="W31" s="150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51"/>
      <c r="AZ31" s="2">
        <v>31</v>
      </c>
    </row>
    <row r="32" spans="1:34" ht="16.5" customHeight="1" thickBot="1">
      <c r="A32" s="83" t="s">
        <v>14</v>
      </c>
      <c r="B32" s="84"/>
      <c r="C32" s="85"/>
      <c r="D32" s="128"/>
      <c r="E32" s="129"/>
      <c r="F32" s="129"/>
      <c r="G32" s="129"/>
      <c r="H32" s="129"/>
      <c r="I32" s="130"/>
      <c r="J32" s="136"/>
      <c r="K32" s="137"/>
      <c r="L32" s="137"/>
      <c r="M32" s="137"/>
      <c r="N32" s="138"/>
      <c r="O32" s="128"/>
      <c r="P32" s="129"/>
      <c r="Q32" s="129"/>
      <c r="R32" s="130"/>
      <c r="S32" s="128"/>
      <c r="T32" s="129"/>
      <c r="U32" s="129"/>
      <c r="V32" s="130"/>
      <c r="W32" s="128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</row>
    <row r="33" spans="1:34" ht="6.75" customHeight="1">
      <c r="A33" s="30"/>
      <c r="B33" s="31"/>
      <c r="C33" s="31"/>
      <c r="D33" s="31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</row>
    <row r="34" spans="1:34" ht="13.5" customHeight="1">
      <c r="A34" s="33"/>
      <c r="B34" s="1"/>
      <c r="C34" s="1"/>
      <c r="D34" s="108" t="s">
        <v>37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"/>
      <c r="T34" s="1"/>
      <c r="U34" s="1"/>
      <c r="V34" s="1"/>
      <c r="W34" s="1"/>
      <c r="X34" s="1"/>
      <c r="Y34" s="1"/>
      <c r="Z34" s="1"/>
      <c r="AA34" s="188" t="s">
        <v>104</v>
      </c>
      <c r="AB34" s="188"/>
      <c r="AC34" s="188"/>
      <c r="AD34" s="1" t="s">
        <v>1</v>
      </c>
      <c r="AE34" s="54">
        <v>4</v>
      </c>
      <c r="AF34" s="15" t="s">
        <v>38</v>
      </c>
      <c r="AG34" s="54">
        <v>1</v>
      </c>
      <c r="AH34" s="6" t="s">
        <v>3</v>
      </c>
    </row>
    <row r="35" spans="1:34" ht="8.25" customHeight="1">
      <c r="A35" s="3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6"/>
    </row>
    <row r="36" spans="1:34" ht="16.5" customHeight="1">
      <c r="A36" s="33"/>
      <c r="B36" s="1"/>
      <c r="C36" s="1" t="s">
        <v>40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6"/>
    </row>
    <row r="37" spans="1:34" ht="25.5" customHeight="1">
      <c r="A37" s="33"/>
      <c r="B37" s="1"/>
      <c r="C37" s="108" t="s">
        <v>44</v>
      </c>
      <c r="D37" s="108"/>
      <c r="E37" s="189" t="s">
        <v>101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6"/>
    </row>
    <row r="38" spans="1:34" ht="9" customHeight="1">
      <c r="A38" s="3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6"/>
    </row>
    <row r="39" spans="1:34" ht="22.5" customHeight="1">
      <c r="A39" s="33"/>
      <c r="B39" s="1"/>
      <c r="C39" s="108" t="s">
        <v>41</v>
      </c>
      <c r="D39" s="108"/>
      <c r="E39" s="189" t="s">
        <v>97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6"/>
    </row>
    <row r="40" spans="1:34" ht="7.5" customHeight="1">
      <c r="A40" s="3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6"/>
    </row>
    <row r="41" spans="1:34" ht="24" customHeight="1">
      <c r="A41" s="33"/>
      <c r="B41" s="1"/>
      <c r="C41" s="108" t="s">
        <v>45</v>
      </c>
      <c r="D41" s="108"/>
      <c r="E41" s="186" t="s">
        <v>95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"/>
      <c r="S41" s="1"/>
      <c r="T41" s="1"/>
      <c r="U41" s="1"/>
      <c r="V41" s="1"/>
      <c r="W41" s="1"/>
      <c r="X41" s="108" t="s">
        <v>42</v>
      </c>
      <c r="Y41" s="108"/>
      <c r="Z41" s="108"/>
      <c r="AA41" s="108"/>
      <c r="AB41" s="108"/>
      <c r="AC41" s="108"/>
      <c r="AD41" s="108"/>
      <c r="AE41" s="108"/>
      <c r="AF41" s="108"/>
      <c r="AG41" s="108"/>
      <c r="AH41" s="148"/>
    </row>
    <row r="42" spans="1:34" ht="12.75">
      <c r="A42" s="3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6"/>
    </row>
    <row r="43" spans="1:34" ht="12.75">
      <c r="A43" s="33"/>
      <c r="B43" s="1"/>
      <c r="C43" s="1"/>
      <c r="D43" s="1"/>
      <c r="E43" s="108" t="s">
        <v>11</v>
      </c>
      <c r="F43" s="108"/>
      <c r="G43" s="187" t="s">
        <v>98</v>
      </c>
      <c r="H43" s="187"/>
      <c r="I43" s="187"/>
      <c r="J43" s="1" t="s">
        <v>47</v>
      </c>
      <c r="K43" s="187" t="s">
        <v>102</v>
      </c>
      <c r="L43" s="187"/>
      <c r="M43" s="1" t="s">
        <v>48</v>
      </c>
      <c r="N43" s="187" t="s">
        <v>103</v>
      </c>
      <c r="O43" s="187"/>
      <c r="P43" s="187"/>
      <c r="Q43" s="18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6"/>
    </row>
    <row r="44" spans="1:34" ht="6.75" customHeight="1" thickBot="1">
      <c r="A44" s="34"/>
      <c r="B44" s="17"/>
      <c r="C44" s="17"/>
      <c r="D44" s="17"/>
      <c r="E44" s="129"/>
      <c r="F44" s="129"/>
      <c r="G44" s="17"/>
      <c r="H44" s="17"/>
      <c r="I44" s="17"/>
      <c r="J44" s="17"/>
      <c r="K44" s="129"/>
      <c r="L44" s="129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/>
    </row>
    <row r="45" ht="25.5" customHeight="1">
      <c r="A45" s="1" t="s">
        <v>70</v>
      </c>
    </row>
    <row r="46" spans="25:34" ht="8.25" customHeight="1">
      <c r="Y46" s="91" t="s">
        <v>67</v>
      </c>
      <c r="Z46" s="92"/>
      <c r="AA46" s="92"/>
      <c r="AB46" s="92"/>
      <c r="AC46" s="92"/>
      <c r="AD46" s="97" t="s">
        <v>28</v>
      </c>
      <c r="AE46" s="97"/>
      <c r="AF46" s="97"/>
      <c r="AG46" s="97"/>
      <c r="AH46" s="89" t="s">
        <v>66</v>
      </c>
    </row>
    <row r="47" spans="6:34" ht="15.75" customHeight="1">
      <c r="F47" s="107" t="s">
        <v>71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Y47" s="93"/>
      <c r="Z47" s="94"/>
      <c r="AA47" s="94"/>
      <c r="AB47" s="94"/>
      <c r="AC47" s="94"/>
      <c r="AD47" s="98"/>
      <c r="AE47" s="98"/>
      <c r="AF47" s="98"/>
      <c r="AG47" s="98"/>
      <c r="AH47" s="90"/>
    </row>
    <row r="48" spans="6:34" ht="22.5" customHeight="1" thickBot="1"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AH48" s="4"/>
    </row>
    <row r="49" spans="1:34" ht="18.75" customHeight="1">
      <c r="A49" s="111" t="s">
        <v>23</v>
      </c>
      <c r="B49" s="56"/>
      <c r="C49" s="56"/>
      <c r="D49" s="56"/>
      <c r="E49" s="160" t="str">
        <f>E5</f>
        <v>第１回郷土史講座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2"/>
      <c r="Y49" s="113" t="s">
        <v>39</v>
      </c>
      <c r="Z49" s="114"/>
      <c r="AA49" s="114"/>
      <c r="AB49" s="114"/>
      <c r="AC49" s="114"/>
      <c r="AD49" s="114"/>
      <c r="AE49" s="114"/>
      <c r="AF49" s="114"/>
      <c r="AG49" s="114"/>
      <c r="AH49" s="115"/>
    </row>
    <row r="50" spans="1:34" ht="18.75" customHeight="1">
      <c r="A50" s="112"/>
      <c r="B50" s="62"/>
      <c r="C50" s="62"/>
      <c r="D50" s="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5"/>
      <c r="Y50" s="5"/>
      <c r="Z50" s="1"/>
      <c r="AA50" s="1"/>
      <c r="AB50" s="1"/>
      <c r="AC50" s="1"/>
      <c r="AD50" s="1"/>
      <c r="AE50" s="1"/>
      <c r="AF50" s="1"/>
      <c r="AG50" s="1"/>
      <c r="AH50" s="6"/>
    </row>
    <row r="51" spans="1:34" ht="18.75" customHeight="1">
      <c r="A51" s="119" t="s">
        <v>20</v>
      </c>
      <c r="B51" s="69"/>
      <c r="C51" s="69"/>
      <c r="D51" s="70"/>
      <c r="E51" s="167" t="str">
        <f>E7</f>
        <v>郷土史の勉強会</v>
      </c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7"/>
      <c r="R51" s="7"/>
      <c r="S51" s="7"/>
      <c r="T51" s="7"/>
      <c r="U51" s="7"/>
      <c r="V51" s="7"/>
      <c r="W51" s="7"/>
      <c r="X51" s="8"/>
      <c r="Y51" s="9"/>
      <c r="Z51" s="10" t="s">
        <v>93</v>
      </c>
      <c r="AA51" s="10"/>
      <c r="AB51" s="10"/>
      <c r="AC51" s="10"/>
      <c r="AD51" s="10"/>
      <c r="AE51" s="10"/>
      <c r="AF51" s="10"/>
      <c r="AG51" s="10"/>
      <c r="AH51" s="11"/>
    </row>
    <row r="52" spans="1:34" ht="18.75" customHeight="1">
      <c r="A52" s="119"/>
      <c r="B52" s="69"/>
      <c r="C52" s="69"/>
      <c r="D52" s="70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2" t="s">
        <v>21</v>
      </c>
      <c r="R52" s="12"/>
      <c r="S52" s="12"/>
      <c r="T52" s="12"/>
      <c r="U52" s="13" t="s">
        <v>47</v>
      </c>
      <c r="V52" s="35">
        <f>V8</f>
        <v>30</v>
      </c>
      <c r="W52" s="13" t="s">
        <v>13</v>
      </c>
      <c r="X52" s="14" t="s">
        <v>48</v>
      </c>
      <c r="Y52" s="9"/>
      <c r="Z52" s="10" t="s">
        <v>24</v>
      </c>
      <c r="AA52" s="10"/>
      <c r="AB52" s="10"/>
      <c r="AC52" s="10"/>
      <c r="AD52" s="10"/>
      <c r="AE52" s="10"/>
      <c r="AF52" s="10"/>
      <c r="AG52" s="10"/>
      <c r="AH52" s="11"/>
    </row>
    <row r="53" spans="1:34" ht="18.75" customHeight="1">
      <c r="A53" s="119" t="s">
        <v>19</v>
      </c>
      <c r="B53" s="69"/>
      <c r="C53" s="69"/>
      <c r="D53" s="70"/>
      <c r="E53" s="108" t="s">
        <v>22</v>
      </c>
      <c r="F53" s="108"/>
      <c r="G53" s="108"/>
      <c r="H53" s="168" t="str">
        <f>H9</f>
        <v>平川　太郎</v>
      </c>
      <c r="I53" s="168"/>
      <c r="J53" s="168"/>
      <c r="K53" s="168"/>
      <c r="L53" s="168"/>
      <c r="M53" s="168"/>
      <c r="N53" s="168"/>
      <c r="O53" s="168"/>
      <c r="P53" s="168"/>
      <c r="Q53" s="168"/>
      <c r="R53" s="97" t="s">
        <v>12</v>
      </c>
      <c r="S53" s="97"/>
      <c r="T53" s="97"/>
      <c r="U53" s="97"/>
      <c r="V53" s="97"/>
      <c r="W53" s="97"/>
      <c r="X53" s="74"/>
      <c r="Y53" s="9"/>
      <c r="Z53" s="110" t="s">
        <v>64</v>
      </c>
      <c r="AA53" s="110"/>
      <c r="AB53" s="110"/>
      <c r="AC53" s="15" t="s">
        <v>47</v>
      </c>
      <c r="AD53" s="166">
        <f>AD9</f>
        <v>0</v>
      </c>
      <c r="AE53" s="166"/>
      <c r="AF53" s="166"/>
      <c r="AG53" s="10" t="s">
        <v>68</v>
      </c>
      <c r="AH53" s="37"/>
    </row>
    <row r="54" spans="1:34" ht="18.75" customHeight="1" thickBot="1">
      <c r="A54" s="119"/>
      <c r="B54" s="69"/>
      <c r="C54" s="69"/>
      <c r="D54" s="70"/>
      <c r="E54" s="75"/>
      <c r="F54" s="98"/>
      <c r="G54" s="98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08" t="s">
        <v>11</v>
      </c>
      <c r="S54" s="108"/>
      <c r="T54" s="169" t="str">
        <f>T10</f>
        <v>44-1111</v>
      </c>
      <c r="U54" s="169"/>
      <c r="V54" s="169"/>
      <c r="W54" s="169"/>
      <c r="X54" s="170"/>
      <c r="Y54" s="16"/>
      <c r="Z54" s="17"/>
      <c r="AA54" s="17"/>
      <c r="AB54" s="17"/>
      <c r="AC54" s="17"/>
      <c r="AD54" s="17"/>
      <c r="AE54" s="17"/>
      <c r="AF54" s="17"/>
      <c r="AG54" s="17"/>
      <c r="AH54" s="18"/>
    </row>
    <row r="55" spans="1:34" ht="18" customHeight="1">
      <c r="A55" s="139" t="s">
        <v>1</v>
      </c>
      <c r="B55" s="141" t="s">
        <v>2</v>
      </c>
      <c r="C55" s="141" t="s">
        <v>3</v>
      </c>
      <c r="D55" s="19" t="s">
        <v>4</v>
      </c>
      <c r="E55" s="97" t="s">
        <v>58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77" t="s">
        <v>8</v>
      </c>
      <c r="Q55" s="79"/>
      <c r="R55" s="67" t="s">
        <v>9</v>
      </c>
      <c r="S55" s="67"/>
      <c r="T55" s="67"/>
      <c r="U55" s="67" t="s">
        <v>10</v>
      </c>
      <c r="V55" s="125"/>
      <c r="W55" s="126" t="s">
        <v>14</v>
      </c>
      <c r="X55" s="122"/>
      <c r="Y55" s="122"/>
      <c r="Z55" s="122" t="s">
        <v>15</v>
      </c>
      <c r="AA55" s="122"/>
      <c r="AB55" s="122"/>
      <c r="AC55" s="122"/>
      <c r="AD55" s="123" t="s">
        <v>14</v>
      </c>
      <c r="AE55" s="123"/>
      <c r="AF55" s="123"/>
      <c r="AG55" s="122" t="s">
        <v>17</v>
      </c>
      <c r="AH55" s="122"/>
    </row>
    <row r="56" spans="1:34" ht="18" customHeight="1">
      <c r="A56" s="140"/>
      <c r="B56" s="124"/>
      <c r="C56" s="124"/>
      <c r="D56" s="20" t="s">
        <v>5</v>
      </c>
      <c r="E56" s="75" t="s">
        <v>59</v>
      </c>
      <c r="F56" s="98"/>
      <c r="G56" s="98"/>
      <c r="H56" s="98"/>
      <c r="I56" s="98"/>
      <c r="J56" s="98"/>
      <c r="K56" s="98"/>
      <c r="L56" s="98"/>
      <c r="M56" s="98"/>
      <c r="N56" s="98"/>
      <c r="O56" s="76"/>
      <c r="P56" s="77" t="s">
        <v>49</v>
      </c>
      <c r="Q56" s="79"/>
      <c r="R56" s="77" t="s">
        <v>50</v>
      </c>
      <c r="S56" s="78"/>
      <c r="T56" s="79"/>
      <c r="U56" s="67" t="s">
        <v>51</v>
      </c>
      <c r="V56" s="125"/>
      <c r="W56" s="127"/>
      <c r="X56" s="67"/>
      <c r="Y56" s="67"/>
      <c r="Z56" s="67"/>
      <c r="AA56" s="67"/>
      <c r="AB56" s="67"/>
      <c r="AC56" s="67"/>
      <c r="AD56" s="124" t="s">
        <v>16</v>
      </c>
      <c r="AE56" s="124"/>
      <c r="AF56" s="124"/>
      <c r="AG56" s="67"/>
      <c r="AH56" s="67"/>
    </row>
    <row r="57" spans="1:50" ht="14.25" customHeight="1">
      <c r="A57" s="178">
        <f>A13</f>
        <v>6</v>
      </c>
      <c r="B57" s="99">
        <f>B13</f>
        <v>8</v>
      </c>
      <c r="C57" s="99">
        <f>C13</f>
        <v>1</v>
      </c>
      <c r="D57" s="121">
        <f>D13</f>
        <v>5</v>
      </c>
      <c r="E57" s="171" t="str">
        <f>IF(E13="","",E13)</f>
        <v>多目的ホール</v>
      </c>
      <c r="F57" s="172"/>
      <c r="G57" s="172"/>
      <c r="H57" s="172"/>
      <c r="I57" s="172"/>
      <c r="J57" s="172"/>
      <c r="K57" s="172"/>
      <c r="L57" s="172"/>
      <c r="M57" s="172"/>
      <c r="N57" s="172"/>
      <c r="O57" s="173"/>
      <c r="P57" s="174" t="str">
        <f>P13</f>
        <v>○</v>
      </c>
      <c r="Q57" s="175"/>
      <c r="R57" s="99">
        <f>R13</f>
      </c>
      <c r="S57" s="99"/>
      <c r="T57" s="99"/>
      <c r="U57" s="174">
        <f>U13</f>
      </c>
      <c r="V57" s="179"/>
      <c r="W57" s="117">
        <f>W13</f>
        <v>12320</v>
      </c>
      <c r="X57" s="116"/>
      <c r="Y57" s="116"/>
      <c r="Z57" s="116">
        <f>Z13</f>
        <v>1230</v>
      </c>
      <c r="AA57" s="116"/>
      <c r="AB57" s="116"/>
      <c r="AC57" s="116"/>
      <c r="AD57" s="99"/>
      <c r="AE57" s="99"/>
      <c r="AF57" s="99"/>
      <c r="AG57" s="99"/>
      <c r="AH57" s="99"/>
      <c r="AX57" s="2" t="s">
        <v>69</v>
      </c>
    </row>
    <row r="58" spans="1:34" ht="14.25" customHeight="1">
      <c r="A58" s="178"/>
      <c r="B58" s="99"/>
      <c r="C58" s="99"/>
      <c r="D58" s="121"/>
      <c r="E58" s="38" t="s">
        <v>47</v>
      </c>
      <c r="F58" s="39">
        <f>IF(F14="","",F14)</f>
        <v>9</v>
      </c>
      <c r="G58" s="39" t="s">
        <v>6</v>
      </c>
      <c r="H58" s="39">
        <f>IF(H14="","",H14)</f>
        <v>0</v>
      </c>
      <c r="I58" s="39" t="s">
        <v>7</v>
      </c>
      <c r="J58" s="39" t="s">
        <v>53</v>
      </c>
      <c r="K58" s="39">
        <f>IF(K14="","",K14)</f>
        <v>12</v>
      </c>
      <c r="L58" s="39" t="s">
        <v>6</v>
      </c>
      <c r="M58" s="39">
        <f>IF(M14="","",M14)</f>
        <v>0</v>
      </c>
      <c r="N58" s="39" t="s">
        <v>7</v>
      </c>
      <c r="O58" s="40" t="s">
        <v>48</v>
      </c>
      <c r="P58" s="176"/>
      <c r="Q58" s="177"/>
      <c r="R58" s="99"/>
      <c r="S58" s="99"/>
      <c r="T58" s="99"/>
      <c r="U58" s="180"/>
      <c r="V58" s="181"/>
      <c r="W58" s="117"/>
      <c r="X58" s="116"/>
      <c r="Y58" s="116"/>
      <c r="Z58" s="116"/>
      <c r="AA58" s="116"/>
      <c r="AB58" s="116"/>
      <c r="AC58" s="116"/>
      <c r="AD58" s="99"/>
      <c r="AE58" s="99"/>
      <c r="AF58" s="99"/>
      <c r="AG58" s="99"/>
      <c r="AH58" s="99"/>
    </row>
    <row r="59" spans="1:34" ht="14.25" customHeight="1">
      <c r="A59" s="178">
        <f>A15</f>
        <v>6</v>
      </c>
      <c r="B59" s="99">
        <f>B15</f>
        <v>8</v>
      </c>
      <c r="C59" s="99">
        <f>C15</f>
        <v>1</v>
      </c>
      <c r="D59" s="121">
        <f>D15</f>
        <v>5</v>
      </c>
      <c r="E59" s="171" t="str">
        <f>IF(E15="","",E15)</f>
        <v>リハーサル室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3"/>
      <c r="P59" s="174" t="str">
        <f>P15</f>
        <v>○</v>
      </c>
      <c r="Q59" s="175"/>
      <c r="R59" s="99">
        <f>R15</f>
      </c>
      <c r="S59" s="99"/>
      <c r="T59" s="99"/>
      <c r="U59" s="174">
        <f>U15</f>
      </c>
      <c r="V59" s="179"/>
      <c r="W59" s="117">
        <f>W15</f>
        <v>530</v>
      </c>
      <c r="X59" s="116"/>
      <c r="Y59" s="116"/>
      <c r="Z59" s="116">
        <f>Z15</f>
        <v>50</v>
      </c>
      <c r="AA59" s="116"/>
      <c r="AB59" s="116"/>
      <c r="AC59" s="116"/>
      <c r="AD59" s="99"/>
      <c r="AE59" s="99"/>
      <c r="AF59" s="99"/>
      <c r="AG59" s="99"/>
      <c r="AH59" s="99"/>
    </row>
    <row r="60" spans="1:34" ht="14.25" customHeight="1">
      <c r="A60" s="178"/>
      <c r="B60" s="99"/>
      <c r="C60" s="99"/>
      <c r="D60" s="121"/>
      <c r="E60" s="38" t="s">
        <v>47</v>
      </c>
      <c r="F60" s="39">
        <f>IF(F16="","",F16)</f>
        <v>9</v>
      </c>
      <c r="G60" s="39" t="s">
        <v>6</v>
      </c>
      <c r="H60" s="39">
        <f>IF(H16="","",H16)</f>
        <v>0</v>
      </c>
      <c r="I60" s="39" t="s">
        <v>7</v>
      </c>
      <c r="J60" s="39" t="s">
        <v>53</v>
      </c>
      <c r="K60" s="39">
        <f>IF(K16="","",K16)</f>
        <v>12</v>
      </c>
      <c r="L60" s="39" t="s">
        <v>6</v>
      </c>
      <c r="M60" s="39">
        <f>IF(M16="","",M16)</f>
        <v>0</v>
      </c>
      <c r="N60" s="39" t="s">
        <v>7</v>
      </c>
      <c r="O60" s="40" t="s">
        <v>48</v>
      </c>
      <c r="P60" s="176"/>
      <c r="Q60" s="177"/>
      <c r="R60" s="99"/>
      <c r="S60" s="99"/>
      <c r="T60" s="99"/>
      <c r="U60" s="180"/>
      <c r="V60" s="181"/>
      <c r="W60" s="117"/>
      <c r="X60" s="116"/>
      <c r="Y60" s="116"/>
      <c r="Z60" s="116"/>
      <c r="AA60" s="116"/>
      <c r="AB60" s="116"/>
      <c r="AC60" s="116"/>
      <c r="AD60" s="99"/>
      <c r="AE60" s="99"/>
      <c r="AF60" s="99"/>
      <c r="AG60" s="99"/>
      <c r="AH60" s="99"/>
    </row>
    <row r="61" spans="1:34" ht="14.25" customHeight="1">
      <c r="A61" s="178">
        <f>A17</f>
        <v>0</v>
      </c>
      <c r="B61" s="99">
        <f>B17</f>
        <v>0</v>
      </c>
      <c r="C61" s="99">
        <f>C17</f>
        <v>0</v>
      </c>
      <c r="D61" s="121">
        <f>D17</f>
      </c>
      <c r="E61" s="171">
        <f>IF(E17="","",E17)</f>
      </c>
      <c r="F61" s="172"/>
      <c r="G61" s="172"/>
      <c r="H61" s="172"/>
      <c r="I61" s="172"/>
      <c r="J61" s="172"/>
      <c r="K61" s="172"/>
      <c r="L61" s="172"/>
      <c r="M61" s="172"/>
      <c r="N61" s="172"/>
      <c r="O61" s="173"/>
      <c r="P61" s="174">
        <f>P17</f>
      </c>
      <c r="Q61" s="175"/>
      <c r="R61" s="99">
        <f>R17</f>
      </c>
      <c r="S61" s="99"/>
      <c r="T61" s="99"/>
      <c r="U61" s="174">
        <f>U17</f>
      </c>
      <c r="V61" s="179"/>
      <c r="W61" s="117">
        <f>W17</f>
      </c>
      <c r="X61" s="116"/>
      <c r="Y61" s="116"/>
      <c r="Z61" s="116">
        <f>Z17</f>
      </c>
      <c r="AA61" s="116"/>
      <c r="AB61" s="116"/>
      <c r="AC61" s="116"/>
      <c r="AD61" s="99"/>
      <c r="AE61" s="99"/>
      <c r="AF61" s="99"/>
      <c r="AG61" s="99"/>
      <c r="AH61" s="99"/>
    </row>
    <row r="62" spans="1:34" ht="14.25" customHeight="1">
      <c r="A62" s="178"/>
      <c r="B62" s="99"/>
      <c r="C62" s="99"/>
      <c r="D62" s="121"/>
      <c r="E62" s="38" t="s">
        <v>47</v>
      </c>
      <c r="F62" s="39">
        <f>IF(F18="","",F18)</f>
      </c>
      <c r="G62" s="39" t="s">
        <v>6</v>
      </c>
      <c r="H62" s="39">
        <f>IF(H18="","",H18)</f>
      </c>
      <c r="I62" s="39" t="s">
        <v>7</v>
      </c>
      <c r="J62" s="39" t="s">
        <v>53</v>
      </c>
      <c r="K62" s="39">
        <f>IF(K18="","",K18)</f>
      </c>
      <c r="L62" s="39" t="s">
        <v>6</v>
      </c>
      <c r="M62" s="39">
        <f>IF(M18="","",M18)</f>
      </c>
      <c r="N62" s="39" t="s">
        <v>7</v>
      </c>
      <c r="O62" s="40" t="s">
        <v>48</v>
      </c>
      <c r="P62" s="176"/>
      <c r="Q62" s="177"/>
      <c r="R62" s="99"/>
      <c r="S62" s="99"/>
      <c r="T62" s="99"/>
      <c r="U62" s="180"/>
      <c r="V62" s="181"/>
      <c r="W62" s="117"/>
      <c r="X62" s="116"/>
      <c r="Y62" s="116"/>
      <c r="Z62" s="116"/>
      <c r="AA62" s="116"/>
      <c r="AB62" s="116"/>
      <c r="AC62" s="116"/>
      <c r="AD62" s="99"/>
      <c r="AE62" s="99"/>
      <c r="AF62" s="99"/>
      <c r="AG62" s="99"/>
      <c r="AH62" s="99"/>
    </row>
    <row r="63" spans="1:34" ht="14.25" customHeight="1">
      <c r="A63" s="178">
        <f>A19</f>
        <v>0</v>
      </c>
      <c r="B63" s="99">
        <f>B19</f>
        <v>0</v>
      </c>
      <c r="C63" s="99">
        <f>C19</f>
        <v>0</v>
      </c>
      <c r="D63" s="121">
        <f>D19</f>
      </c>
      <c r="E63" s="171">
        <f>IF(E19="","",E19)</f>
      </c>
      <c r="F63" s="172"/>
      <c r="G63" s="172"/>
      <c r="H63" s="172"/>
      <c r="I63" s="172"/>
      <c r="J63" s="172"/>
      <c r="K63" s="172"/>
      <c r="L63" s="172"/>
      <c r="M63" s="172"/>
      <c r="N63" s="172"/>
      <c r="O63" s="173"/>
      <c r="P63" s="174">
        <f>P19</f>
      </c>
      <c r="Q63" s="175"/>
      <c r="R63" s="99">
        <f>R19</f>
      </c>
      <c r="S63" s="99"/>
      <c r="T63" s="99"/>
      <c r="U63" s="174">
        <f>U19</f>
      </c>
      <c r="V63" s="179"/>
      <c r="W63" s="117">
        <f>W19</f>
      </c>
      <c r="X63" s="116"/>
      <c r="Y63" s="116"/>
      <c r="Z63" s="116">
        <f>Z19</f>
      </c>
      <c r="AA63" s="116"/>
      <c r="AB63" s="116"/>
      <c r="AC63" s="116"/>
      <c r="AD63" s="99"/>
      <c r="AE63" s="99"/>
      <c r="AF63" s="99"/>
      <c r="AG63" s="99"/>
      <c r="AH63" s="99"/>
    </row>
    <row r="64" spans="1:34" ht="14.25" customHeight="1">
      <c r="A64" s="178"/>
      <c r="B64" s="99"/>
      <c r="C64" s="99"/>
      <c r="D64" s="121"/>
      <c r="E64" s="38" t="s">
        <v>47</v>
      </c>
      <c r="F64" s="39">
        <f>IF(F20="","",F20)</f>
      </c>
      <c r="G64" s="39" t="s">
        <v>6</v>
      </c>
      <c r="H64" s="39">
        <f>IF(H20="","",H20)</f>
      </c>
      <c r="I64" s="39" t="s">
        <v>7</v>
      </c>
      <c r="J64" s="39" t="s">
        <v>53</v>
      </c>
      <c r="K64" s="39">
        <f>IF(K20="","",K20)</f>
      </c>
      <c r="L64" s="39" t="s">
        <v>6</v>
      </c>
      <c r="M64" s="39">
        <f>IF(M20="","",M20)</f>
      </c>
      <c r="N64" s="39" t="s">
        <v>7</v>
      </c>
      <c r="O64" s="40" t="s">
        <v>48</v>
      </c>
      <c r="P64" s="176"/>
      <c r="Q64" s="177"/>
      <c r="R64" s="99"/>
      <c r="S64" s="99"/>
      <c r="T64" s="99"/>
      <c r="U64" s="180"/>
      <c r="V64" s="181"/>
      <c r="W64" s="117"/>
      <c r="X64" s="116"/>
      <c r="Y64" s="116"/>
      <c r="Z64" s="116"/>
      <c r="AA64" s="116"/>
      <c r="AB64" s="116"/>
      <c r="AC64" s="116"/>
      <c r="AD64" s="99"/>
      <c r="AE64" s="99"/>
      <c r="AF64" s="99"/>
      <c r="AG64" s="99"/>
      <c r="AH64" s="99"/>
    </row>
    <row r="65" spans="1:34" ht="14.25" customHeight="1">
      <c r="A65" s="178">
        <f>A21</f>
        <v>0</v>
      </c>
      <c r="B65" s="99">
        <f>B21</f>
        <v>0</v>
      </c>
      <c r="C65" s="99">
        <f>C21</f>
        <v>0</v>
      </c>
      <c r="D65" s="121">
        <f>D21</f>
      </c>
      <c r="E65" s="171">
        <f>IF(E21="","",E21)</f>
      </c>
      <c r="F65" s="172"/>
      <c r="G65" s="172"/>
      <c r="H65" s="172"/>
      <c r="I65" s="172"/>
      <c r="J65" s="172"/>
      <c r="K65" s="172"/>
      <c r="L65" s="172"/>
      <c r="M65" s="172"/>
      <c r="N65" s="172"/>
      <c r="O65" s="173"/>
      <c r="P65" s="174">
        <f>P21</f>
      </c>
      <c r="Q65" s="175"/>
      <c r="R65" s="99">
        <f>R21</f>
      </c>
      <c r="S65" s="99"/>
      <c r="T65" s="99"/>
      <c r="U65" s="174">
        <f>U21</f>
      </c>
      <c r="V65" s="179"/>
      <c r="W65" s="117">
        <f>W21</f>
      </c>
      <c r="X65" s="116"/>
      <c r="Y65" s="116"/>
      <c r="Z65" s="116">
        <f>Z21</f>
      </c>
      <c r="AA65" s="116"/>
      <c r="AB65" s="116"/>
      <c r="AC65" s="116"/>
      <c r="AD65" s="99"/>
      <c r="AE65" s="99"/>
      <c r="AF65" s="99"/>
      <c r="AG65" s="99"/>
      <c r="AH65" s="99"/>
    </row>
    <row r="66" spans="1:34" ht="14.25" customHeight="1">
      <c r="A66" s="178"/>
      <c r="B66" s="99"/>
      <c r="C66" s="99"/>
      <c r="D66" s="121"/>
      <c r="E66" s="38" t="s">
        <v>47</v>
      </c>
      <c r="F66" s="39">
        <f>IF(F22="","",F22)</f>
      </c>
      <c r="G66" s="39" t="s">
        <v>6</v>
      </c>
      <c r="H66" s="39">
        <f>IF(H22="","",H22)</f>
      </c>
      <c r="I66" s="39" t="s">
        <v>7</v>
      </c>
      <c r="J66" s="39" t="s">
        <v>53</v>
      </c>
      <c r="K66" s="39">
        <f>IF(K22="","",K22)</f>
      </c>
      <c r="L66" s="39" t="s">
        <v>6</v>
      </c>
      <c r="M66" s="39">
        <f>IF(M22="","",M22)</f>
      </c>
      <c r="N66" s="39" t="s">
        <v>7</v>
      </c>
      <c r="O66" s="40" t="s">
        <v>48</v>
      </c>
      <c r="P66" s="176"/>
      <c r="Q66" s="177"/>
      <c r="R66" s="99"/>
      <c r="S66" s="99"/>
      <c r="T66" s="99"/>
      <c r="U66" s="180"/>
      <c r="V66" s="181"/>
      <c r="W66" s="117"/>
      <c r="X66" s="116"/>
      <c r="Y66" s="116"/>
      <c r="Z66" s="116"/>
      <c r="AA66" s="116"/>
      <c r="AB66" s="116"/>
      <c r="AC66" s="116"/>
      <c r="AD66" s="99"/>
      <c r="AE66" s="99"/>
      <c r="AF66" s="99"/>
      <c r="AG66" s="99"/>
      <c r="AH66" s="99"/>
    </row>
    <row r="67" spans="1:34" ht="14.25" customHeight="1">
      <c r="A67" s="178">
        <f>A23</f>
        <v>0</v>
      </c>
      <c r="B67" s="99">
        <f>B23</f>
        <v>0</v>
      </c>
      <c r="C67" s="99">
        <f>C23</f>
        <v>0</v>
      </c>
      <c r="D67" s="121">
        <f>D23</f>
      </c>
      <c r="E67" s="171">
        <f>IF(E23="","",E23)</f>
      </c>
      <c r="F67" s="172"/>
      <c r="G67" s="172"/>
      <c r="H67" s="172"/>
      <c r="I67" s="172"/>
      <c r="J67" s="172"/>
      <c r="K67" s="172"/>
      <c r="L67" s="172"/>
      <c r="M67" s="172"/>
      <c r="N67" s="172"/>
      <c r="O67" s="173"/>
      <c r="P67" s="174">
        <f>P23</f>
      </c>
      <c r="Q67" s="175"/>
      <c r="R67" s="99">
        <f>R23</f>
      </c>
      <c r="S67" s="99"/>
      <c r="T67" s="99"/>
      <c r="U67" s="174">
        <f>U23</f>
      </c>
      <c r="V67" s="179"/>
      <c r="W67" s="117">
        <f>W23</f>
      </c>
      <c r="X67" s="116"/>
      <c r="Y67" s="116"/>
      <c r="Z67" s="116">
        <f>Z23</f>
      </c>
      <c r="AA67" s="116"/>
      <c r="AB67" s="116"/>
      <c r="AC67" s="116"/>
      <c r="AD67" s="99"/>
      <c r="AE67" s="99"/>
      <c r="AF67" s="99"/>
      <c r="AG67" s="99"/>
      <c r="AH67" s="99"/>
    </row>
    <row r="68" spans="1:34" ht="14.25" customHeight="1">
      <c r="A68" s="178"/>
      <c r="B68" s="99"/>
      <c r="C68" s="99"/>
      <c r="D68" s="121"/>
      <c r="E68" s="38" t="s">
        <v>47</v>
      </c>
      <c r="F68" s="39">
        <f>IF(F24="","",F24)</f>
      </c>
      <c r="G68" s="39" t="s">
        <v>6</v>
      </c>
      <c r="H68" s="39">
        <f>IF(H24="","",H24)</f>
      </c>
      <c r="I68" s="39" t="s">
        <v>7</v>
      </c>
      <c r="J68" s="39" t="s">
        <v>53</v>
      </c>
      <c r="K68" s="39">
        <f>IF(K24="","",K24)</f>
      </c>
      <c r="L68" s="39" t="s">
        <v>6</v>
      </c>
      <c r="M68" s="39">
        <f>IF(M24="","",M24)</f>
      </c>
      <c r="N68" s="39" t="s">
        <v>7</v>
      </c>
      <c r="O68" s="40" t="s">
        <v>48</v>
      </c>
      <c r="P68" s="176"/>
      <c r="Q68" s="177"/>
      <c r="R68" s="99"/>
      <c r="S68" s="99"/>
      <c r="T68" s="99"/>
      <c r="U68" s="180"/>
      <c r="V68" s="181"/>
      <c r="W68" s="117"/>
      <c r="X68" s="116"/>
      <c r="Y68" s="116"/>
      <c r="Z68" s="116"/>
      <c r="AA68" s="116"/>
      <c r="AB68" s="116"/>
      <c r="AC68" s="116"/>
      <c r="AD68" s="99"/>
      <c r="AE68" s="99"/>
      <c r="AF68" s="99"/>
      <c r="AG68" s="99"/>
      <c r="AH68" s="99"/>
    </row>
    <row r="69" spans="1:34" ht="31.5" customHeight="1" thickBot="1">
      <c r="A69" s="71" t="s">
        <v>18</v>
      </c>
      <c r="B69" s="72"/>
      <c r="C69" s="72"/>
      <c r="D69" s="72"/>
      <c r="E69" s="182" t="str">
        <f>E25</f>
        <v>マイク２本、司会台</v>
      </c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4"/>
      <c r="W69" s="78" t="s">
        <v>25</v>
      </c>
      <c r="X69" s="78"/>
      <c r="Y69" s="78"/>
      <c r="Z69" s="78"/>
      <c r="AA69" s="78"/>
      <c r="AB69" s="78"/>
      <c r="AC69" s="78"/>
      <c r="AD69" s="77"/>
      <c r="AE69" s="78"/>
      <c r="AF69" s="78"/>
      <c r="AG69" s="78"/>
      <c r="AH69" s="25" t="s">
        <v>26</v>
      </c>
    </row>
    <row r="70" spans="1:34" ht="13.5" customHeight="1">
      <c r="A70" s="55" t="s">
        <v>43</v>
      </c>
      <c r="B70" s="56"/>
      <c r="C70" s="57"/>
      <c r="D70" s="26">
        <v>1</v>
      </c>
      <c r="E70" s="152" t="s">
        <v>29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3"/>
      <c r="W70" s="27"/>
      <c r="X70" s="28" t="s">
        <v>32</v>
      </c>
      <c r="Y70" s="28"/>
      <c r="Z70" s="28"/>
      <c r="AA70" s="28"/>
      <c r="AB70" s="28"/>
      <c r="AC70" s="28"/>
      <c r="AD70" s="7"/>
      <c r="AE70" s="7"/>
      <c r="AF70" s="7"/>
      <c r="AG70" s="7"/>
      <c r="AH70" s="8"/>
    </row>
    <row r="71" spans="1:34" ht="13.5" customHeight="1">
      <c r="A71" s="58"/>
      <c r="B71" s="59"/>
      <c r="C71" s="60"/>
      <c r="D71" s="29">
        <v>2</v>
      </c>
      <c r="E71" s="110" t="s">
        <v>30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54"/>
      <c r="W71" s="150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51"/>
    </row>
    <row r="72" spans="1:34" ht="13.5" customHeight="1">
      <c r="A72" s="61"/>
      <c r="B72" s="62"/>
      <c r="C72" s="63"/>
      <c r="D72" s="155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7"/>
      <c r="W72" s="150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51"/>
    </row>
    <row r="73" spans="1:34" ht="33" customHeight="1">
      <c r="A73" s="68" t="s">
        <v>31</v>
      </c>
      <c r="B73" s="69"/>
      <c r="C73" s="70"/>
      <c r="D73" s="77" t="s">
        <v>46</v>
      </c>
      <c r="E73" s="78"/>
      <c r="F73" s="78"/>
      <c r="G73" s="78"/>
      <c r="H73" s="78"/>
      <c r="I73" s="79"/>
      <c r="J73" s="159" t="s">
        <v>33</v>
      </c>
      <c r="K73" s="159"/>
      <c r="L73" s="159"/>
      <c r="M73" s="159"/>
      <c r="N73" s="159"/>
      <c r="O73" s="77" t="s">
        <v>34</v>
      </c>
      <c r="P73" s="78"/>
      <c r="Q73" s="78"/>
      <c r="R73" s="79"/>
      <c r="S73" s="77" t="s">
        <v>35</v>
      </c>
      <c r="T73" s="78"/>
      <c r="U73" s="78"/>
      <c r="V73" s="79"/>
      <c r="W73" s="150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51"/>
    </row>
    <row r="74" spans="1:34" ht="33" customHeight="1">
      <c r="A74" s="68" t="s">
        <v>14</v>
      </c>
      <c r="B74" s="69"/>
      <c r="C74" s="70"/>
      <c r="D74" s="77" t="s">
        <v>61</v>
      </c>
      <c r="E74" s="78"/>
      <c r="F74" s="78"/>
      <c r="G74" s="78"/>
      <c r="H74" s="78"/>
      <c r="I74" s="79"/>
      <c r="J74" s="131" t="s">
        <v>60</v>
      </c>
      <c r="K74" s="132"/>
      <c r="L74" s="132"/>
      <c r="M74" s="132"/>
      <c r="N74" s="133"/>
      <c r="O74" s="77" t="s">
        <v>62</v>
      </c>
      <c r="P74" s="78"/>
      <c r="Q74" s="78"/>
      <c r="R74" s="79"/>
      <c r="S74" s="77" t="s">
        <v>63</v>
      </c>
      <c r="T74" s="78"/>
      <c r="U74" s="78"/>
      <c r="V74" s="79"/>
      <c r="W74" s="150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51"/>
    </row>
    <row r="75" spans="1:34" ht="16.5" customHeight="1">
      <c r="A75" s="80" t="s">
        <v>36</v>
      </c>
      <c r="B75" s="81"/>
      <c r="C75" s="82"/>
      <c r="D75" s="73" t="s">
        <v>61</v>
      </c>
      <c r="E75" s="97"/>
      <c r="F75" s="97"/>
      <c r="G75" s="97"/>
      <c r="H75" s="97"/>
      <c r="I75" s="74"/>
      <c r="J75" s="134" t="s">
        <v>60</v>
      </c>
      <c r="K75" s="135"/>
      <c r="L75" s="135"/>
      <c r="M75" s="135"/>
      <c r="N75" s="89"/>
      <c r="O75" s="73" t="s">
        <v>62</v>
      </c>
      <c r="P75" s="97"/>
      <c r="Q75" s="97"/>
      <c r="R75" s="74"/>
      <c r="S75" s="73" t="s">
        <v>63</v>
      </c>
      <c r="T75" s="97"/>
      <c r="U75" s="97"/>
      <c r="V75" s="74"/>
      <c r="W75" s="150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51"/>
    </row>
    <row r="76" spans="1:34" ht="16.5" customHeight="1" thickBot="1">
      <c r="A76" s="83" t="s">
        <v>14</v>
      </c>
      <c r="B76" s="84"/>
      <c r="C76" s="85"/>
      <c r="D76" s="128"/>
      <c r="E76" s="129"/>
      <c r="F76" s="129"/>
      <c r="G76" s="129"/>
      <c r="H76" s="129"/>
      <c r="I76" s="130"/>
      <c r="J76" s="136"/>
      <c r="K76" s="137"/>
      <c r="L76" s="137"/>
      <c r="M76" s="137"/>
      <c r="N76" s="138"/>
      <c r="O76" s="128"/>
      <c r="P76" s="129"/>
      <c r="Q76" s="129"/>
      <c r="R76" s="130"/>
      <c r="S76" s="128"/>
      <c r="T76" s="129"/>
      <c r="U76" s="129"/>
      <c r="V76" s="130"/>
      <c r="W76" s="128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30"/>
    </row>
    <row r="77" spans="1:34" ht="6.75" customHeight="1">
      <c r="A77" s="30"/>
      <c r="B77" s="31"/>
      <c r="C77" s="31"/>
      <c r="D77" s="31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2"/>
    </row>
    <row r="78" spans="1:34" ht="13.5" customHeight="1">
      <c r="A78" s="33"/>
      <c r="B78" s="1"/>
      <c r="C78" s="1"/>
      <c r="D78" s="108" t="s">
        <v>72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"/>
      <c r="T78" s="1"/>
      <c r="U78" s="1"/>
      <c r="V78" s="1"/>
      <c r="W78" s="1"/>
      <c r="X78" s="1"/>
      <c r="Y78" s="1"/>
      <c r="Z78" s="1"/>
      <c r="AA78" s="169"/>
      <c r="AB78" s="169"/>
      <c r="AC78" s="169"/>
      <c r="AD78" s="1" t="s">
        <v>1</v>
      </c>
      <c r="AE78" s="36"/>
      <c r="AF78" s="15" t="s">
        <v>38</v>
      </c>
      <c r="AG78" s="36"/>
      <c r="AH78" s="6" t="s">
        <v>3</v>
      </c>
    </row>
    <row r="79" spans="1:34" ht="8.25" customHeight="1">
      <c r="A79" s="3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6"/>
    </row>
    <row r="80" spans="1:34" ht="16.5" customHeight="1">
      <c r="A80" s="33"/>
      <c r="B80" s="1"/>
      <c r="C80" s="1" t="s">
        <v>40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6"/>
    </row>
    <row r="81" spans="1:34" ht="25.5" customHeight="1">
      <c r="A81" s="33"/>
      <c r="B81" s="1"/>
      <c r="C81" s="108" t="s">
        <v>44</v>
      </c>
      <c r="D81" s="108"/>
      <c r="E81" s="185" t="str">
        <f>E37</f>
        <v>平川市柏木町藤山２５番地６</v>
      </c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6"/>
    </row>
    <row r="82" spans="1:34" ht="9" customHeight="1">
      <c r="A82" s="3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6"/>
    </row>
    <row r="83" spans="1:34" ht="22.5" customHeight="1">
      <c r="A83" s="33"/>
      <c r="B83" s="1"/>
      <c r="C83" s="108" t="s">
        <v>41</v>
      </c>
      <c r="D83" s="108"/>
      <c r="E83" s="185" t="str">
        <f>E39</f>
        <v>郷土史愛好会</v>
      </c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6"/>
    </row>
    <row r="84" spans="1:34" ht="7.5" customHeight="1">
      <c r="A84" s="3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6"/>
    </row>
    <row r="85" spans="1:34" ht="24" customHeight="1">
      <c r="A85" s="33"/>
      <c r="B85" s="1"/>
      <c r="C85" s="108" t="s">
        <v>45</v>
      </c>
      <c r="D85" s="108"/>
      <c r="E85" s="185" t="str">
        <f>E41</f>
        <v>平川　太郎</v>
      </c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3" t="s">
        <v>73</v>
      </c>
      <c r="S85" s="1"/>
      <c r="T85" s="1"/>
      <c r="U85" s="1"/>
      <c r="V85" s="1"/>
      <c r="W85" s="1"/>
      <c r="X85" s="108" t="s">
        <v>94</v>
      </c>
      <c r="Y85" s="108"/>
      <c r="Z85" s="108"/>
      <c r="AA85" s="108"/>
      <c r="AB85" s="108"/>
      <c r="AC85" s="108"/>
      <c r="AD85" s="108"/>
      <c r="AE85" s="108"/>
      <c r="AF85" s="108"/>
      <c r="AG85" s="108"/>
      <c r="AH85" s="148"/>
    </row>
    <row r="86" spans="1:34" ht="12.75">
      <c r="A86" s="3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6"/>
    </row>
    <row r="87" spans="1:34" ht="12.75">
      <c r="A87" s="33"/>
      <c r="B87" s="1"/>
      <c r="C87" s="1"/>
      <c r="D87" s="1"/>
      <c r="E87" s="108" t="s">
        <v>11</v>
      </c>
      <c r="F87" s="108"/>
      <c r="G87" s="169" t="str">
        <f>G43</f>
        <v>0172</v>
      </c>
      <c r="H87" s="169"/>
      <c r="I87" s="169"/>
      <c r="J87" s="1" t="s">
        <v>47</v>
      </c>
      <c r="K87" s="169" t="str">
        <f>K43</f>
        <v>44</v>
      </c>
      <c r="L87" s="169"/>
      <c r="M87" s="1" t="s">
        <v>48</v>
      </c>
      <c r="N87" s="169" t="str">
        <f>N43</f>
        <v>1111</v>
      </c>
      <c r="O87" s="169"/>
      <c r="P87" s="169"/>
      <c r="Q87" s="16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6"/>
    </row>
    <row r="88" spans="1:34" ht="6.75" customHeight="1" thickBot="1">
      <c r="A88" s="34"/>
      <c r="B88" s="17"/>
      <c r="C88" s="17"/>
      <c r="D88" s="17"/>
      <c r="E88" s="129"/>
      <c r="F88" s="129"/>
      <c r="G88" s="17"/>
      <c r="H88" s="17"/>
      <c r="I88" s="17"/>
      <c r="J88" s="17"/>
      <c r="K88" s="129"/>
      <c r="L88" s="129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8"/>
    </row>
  </sheetData>
  <sheetProtection sheet="1" selectLockedCells="1" selectUnlockedCells="1"/>
  <mergeCells count="298">
    <mergeCell ref="Y2:AC3"/>
    <mergeCell ref="AD2:AD3"/>
    <mergeCell ref="AE2:AG3"/>
    <mergeCell ref="AH2:AH3"/>
    <mergeCell ref="F3:Q4"/>
    <mergeCell ref="A5:D6"/>
    <mergeCell ref="E5:X6"/>
    <mergeCell ref="Y5:AH5"/>
    <mergeCell ref="A7:D8"/>
    <mergeCell ref="E7:P8"/>
    <mergeCell ref="A9:D10"/>
    <mergeCell ref="E9:G9"/>
    <mergeCell ref="H9:Q10"/>
    <mergeCell ref="R9:S9"/>
    <mergeCell ref="T9:X9"/>
    <mergeCell ref="Z9:AB9"/>
    <mergeCell ref="AD9:AF9"/>
    <mergeCell ref="E10:G10"/>
    <mergeCell ref="R10:S10"/>
    <mergeCell ref="T10:X10"/>
    <mergeCell ref="A11:A12"/>
    <mergeCell ref="B11:B12"/>
    <mergeCell ref="C11:C12"/>
    <mergeCell ref="E11:O11"/>
    <mergeCell ref="P11:Q11"/>
    <mergeCell ref="R11:T11"/>
    <mergeCell ref="U11:V11"/>
    <mergeCell ref="W11:Y12"/>
    <mergeCell ref="Z11:AC12"/>
    <mergeCell ref="AD11:AF11"/>
    <mergeCell ref="AG11:AH12"/>
    <mergeCell ref="E12:O12"/>
    <mergeCell ref="P12:Q12"/>
    <mergeCell ref="R12:T12"/>
    <mergeCell ref="U12:V12"/>
    <mergeCell ref="AD12:AF12"/>
    <mergeCell ref="A13:A14"/>
    <mergeCell ref="B13:B14"/>
    <mergeCell ref="C13:C14"/>
    <mergeCell ref="D13:D14"/>
    <mergeCell ref="E13:O13"/>
    <mergeCell ref="P13:Q14"/>
    <mergeCell ref="R13:T14"/>
    <mergeCell ref="U13:V14"/>
    <mergeCell ref="W13:Y14"/>
    <mergeCell ref="Z13:AC14"/>
    <mergeCell ref="AD13:AF14"/>
    <mergeCell ref="AG13:AH14"/>
    <mergeCell ref="A15:A16"/>
    <mergeCell ref="B15:B16"/>
    <mergeCell ref="C15:C16"/>
    <mergeCell ref="D15:D16"/>
    <mergeCell ref="E15:O15"/>
    <mergeCell ref="P15:Q16"/>
    <mergeCell ref="R15:T16"/>
    <mergeCell ref="U15:V16"/>
    <mergeCell ref="W15:Y16"/>
    <mergeCell ref="Z15:AC16"/>
    <mergeCell ref="AD15:AF16"/>
    <mergeCell ref="AG15:AH16"/>
    <mergeCell ref="A17:A18"/>
    <mergeCell ref="B17:B18"/>
    <mergeCell ref="C17:C18"/>
    <mergeCell ref="D17:D18"/>
    <mergeCell ref="E17:O17"/>
    <mergeCell ref="P17:Q18"/>
    <mergeCell ref="R17:T18"/>
    <mergeCell ref="U17:V18"/>
    <mergeCell ref="W17:Y18"/>
    <mergeCell ref="Z17:AC18"/>
    <mergeCell ref="AD17:AF18"/>
    <mergeCell ref="AG17:AH18"/>
    <mergeCell ref="A19:A20"/>
    <mergeCell ref="B19:B20"/>
    <mergeCell ref="C19:C20"/>
    <mergeCell ref="D19:D20"/>
    <mergeCell ref="E19:O19"/>
    <mergeCell ref="P19:Q20"/>
    <mergeCell ref="R19:T20"/>
    <mergeCell ref="U19:V20"/>
    <mergeCell ref="W19:Y20"/>
    <mergeCell ref="Z19:AC20"/>
    <mergeCell ref="AD19:AF20"/>
    <mergeCell ref="AG19:AH20"/>
    <mergeCell ref="A21:A22"/>
    <mergeCell ref="B21:B22"/>
    <mergeCell ref="C21:C22"/>
    <mergeCell ref="D21:D22"/>
    <mergeCell ref="E21:O21"/>
    <mergeCell ref="P21:Q22"/>
    <mergeCell ref="R21:T22"/>
    <mergeCell ref="U21:V22"/>
    <mergeCell ref="W21:Y22"/>
    <mergeCell ref="Z21:AC22"/>
    <mergeCell ref="AD21:AF22"/>
    <mergeCell ref="AG21:AH22"/>
    <mergeCell ref="A23:A24"/>
    <mergeCell ref="B23:B24"/>
    <mergeCell ref="C23:C24"/>
    <mergeCell ref="D23:D24"/>
    <mergeCell ref="E23:O23"/>
    <mergeCell ref="P23:Q24"/>
    <mergeCell ref="R23:T24"/>
    <mergeCell ref="U23:V24"/>
    <mergeCell ref="W23:Y24"/>
    <mergeCell ref="Z23:AC24"/>
    <mergeCell ref="AD23:AF24"/>
    <mergeCell ref="AG23:AH24"/>
    <mergeCell ref="A25:D25"/>
    <mergeCell ref="E25:V25"/>
    <mergeCell ref="W25:AC25"/>
    <mergeCell ref="AD25:AG25"/>
    <mergeCell ref="A26:C28"/>
    <mergeCell ref="E26:V26"/>
    <mergeCell ref="E27:V27"/>
    <mergeCell ref="W27:AH32"/>
    <mergeCell ref="D28:V28"/>
    <mergeCell ref="A29:C29"/>
    <mergeCell ref="D29:I29"/>
    <mergeCell ref="J29:N29"/>
    <mergeCell ref="O29:R29"/>
    <mergeCell ref="S29:V29"/>
    <mergeCell ref="A30:C30"/>
    <mergeCell ref="D30:I30"/>
    <mergeCell ref="J30:N30"/>
    <mergeCell ref="O30:R30"/>
    <mergeCell ref="S30:V30"/>
    <mergeCell ref="A31:C31"/>
    <mergeCell ref="D31:I32"/>
    <mergeCell ref="J31:N32"/>
    <mergeCell ref="O31:R32"/>
    <mergeCell ref="S31:V32"/>
    <mergeCell ref="A32:C32"/>
    <mergeCell ref="E33:R33"/>
    <mergeCell ref="D34:R34"/>
    <mergeCell ref="AA34:AC34"/>
    <mergeCell ref="C37:D37"/>
    <mergeCell ref="E37:Q37"/>
    <mergeCell ref="C39:D39"/>
    <mergeCell ref="E39:Q39"/>
    <mergeCell ref="C41:D41"/>
    <mergeCell ref="E41:Q41"/>
    <mergeCell ref="X41:AH41"/>
    <mergeCell ref="E43:F43"/>
    <mergeCell ref="G43:I43"/>
    <mergeCell ref="K43:L43"/>
    <mergeCell ref="N43:Q43"/>
    <mergeCell ref="E44:F44"/>
    <mergeCell ref="K44:L44"/>
    <mergeCell ref="Y46:AC47"/>
    <mergeCell ref="AD46:AD47"/>
    <mergeCell ref="AE46:AG47"/>
    <mergeCell ref="AH46:AH47"/>
    <mergeCell ref="F47:Q48"/>
    <mergeCell ref="A49:D50"/>
    <mergeCell ref="E49:X50"/>
    <mergeCell ref="Y49:AH49"/>
    <mergeCell ref="A51:D52"/>
    <mergeCell ref="E51:P52"/>
    <mergeCell ref="A53:D54"/>
    <mergeCell ref="E53:G53"/>
    <mergeCell ref="H53:Q54"/>
    <mergeCell ref="R53:S53"/>
    <mergeCell ref="T53:X53"/>
    <mergeCell ref="Z53:AB53"/>
    <mergeCell ref="AD53:AF53"/>
    <mergeCell ref="E54:G54"/>
    <mergeCell ref="R54:S54"/>
    <mergeCell ref="T54:X54"/>
    <mergeCell ref="A55:A56"/>
    <mergeCell ref="B55:B56"/>
    <mergeCell ref="C55:C56"/>
    <mergeCell ref="E55:O55"/>
    <mergeCell ref="P55:Q55"/>
    <mergeCell ref="R55:T55"/>
    <mergeCell ref="U55:V55"/>
    <mergeCell ref="W55:Y56"/>
    <mergeCell ref="Z55:AC56"/>
    <mergeCell ref="AD55:AF55"/>
    <mergeCell ref="AG55:AH56"/>
    <mergeCell ref="E56:O56"/>
    <mergeCell ref="P56:Q56"/>
    <mergeCell ref="R56:T56"/>
    <mergeCell ref="U56:V56"/>
    <mergeCell ref="AD56:AF56"/>
    <mergeCell ref="A57:A58"/>
    <mergeCell ref="B57:B58"/>
    <mergeCell ref="C57:C58"/>
    <mergeCell ref="D57:D58"/>
    <mergeCell ref="E57:O57"/>
    <mergeCell ref="P57:Q58"/>
    <mergeCell ref="R57:T58"/>
    <mergeCell ref="U57:V58"/>
    <mergeCell ref="W57:Y58"/>
    <mergeCell ref="Z57:AC58"/>
    <mergeCell ref="AD57:AF58"/>
    <mergeCell ref="AG57:AH58"/>
    <mergeCell ref="A59:A60"/>
    <mergeCell ref="B59:B60"/>
    <mergeCell ref="C59:C60"/>
    <mergeCell ref="D59:D60"/>
    <mergeCell ref="E59:O59"/>
    <mergeCell ref="P59:Q60"/>
    <mergeCell ref="R59:T60"/>
    <mergeCell ref="U59:V60"/>
    <mergeCell ref="W59:Y60"/>
    <mergeCell ref="Z59:AC60"/>
    <mergeCell ref="AD59:AF60"/>
    <mergeCell ref="AG59:AH60"/>
    <mergeCell ref="A61:A62"/>
    <mergeCell ref="B61:B62"/>
    <mergeCell ref="C61:C62"/>
    <mergeCell ref="D61:D62"/>
    <mergeCell ref="E61:O61"/>
    <mergeCell ref="P61:Q62"/>
    <mergeCell ref="R61:T62"/>
    <mergeCell ref="AG61:AH62"/>
    <mergeCell ref="A63:A64"/>
    <mergeCell ref="B63:B64"/>
    <mergeCell ref="C63:C64"/>
    <mergeCell ref="D63:D64"/>
    <mergeCell ref="E63:O63"/>
    <mergeCell ref="Z63:AC64"/>
    <mergeCell ref="AD63:AF64"/>
    <mergeCell ref="U61:V62"/>
    <mergeCell ref="W61:Y62"/>
    <mergeCell ref="Z61:AC62"/>
    <mergeCell ref="AD61:AF62"/>
    <mergeCell ref="P65:Q66"/>
    <mergeCell ref="R65:T66"/>
    <mergeCell ref="U65:V66"/>
    <mergeCell ref="W65:Y66"/>
    <mergeCell ref="P63:Q64"/>
    <mergeCell ref="R63:T64"/>
    <mergeCell ref="U63:V64"/>
    <mergeCell ref="W63:Y64"/>
    <mergeCell ref="D67:D68"/>
    <mergeCell ref="E67:O67"/>
    <mergeCell ref="P67:Q68"/>
    <mergeCell ref="R67:T68"/>
    <mergeCell ref="AG63:AH64"/>
    <mergeCell ref="A65:A66"/>
    <mergeCell ref="B65:B66"/>
    <mergeCell ref="C65:C66"/>
    <mergeCell ref="D65:D66"/>
    <mergeCell ref="E65:O65"/>
    <mergeCell ref="A69:D69"/>
    <mergeCell ref="E69:V69"/>
    <mergeCell ref="W69:AC69"/>
    <mergeCell ref="AD69:AG69"/>
    <mergeCell ref="Z65:AC66"/>
    <mergeCell ref="AD65:AF66"/>
    <mergeCell ref="AG65:AH66"/>
    <mergeCell ref="A67:A68"/>
    <mergeCell ref="B67:B68"/>
    <mergeCell ref="C67:C68"/>
    <mergeCell ref="S73:V73"/>
    <mergeCell ref="U67:V68"/>
    <mergeCell ref="W67:Y68"/>
    <mergeCell ref="Z67:AC68"/>
    <mergeCell ref="AD67:AF68"/>
    <mergeCell ref="AG67:AH68"/>
    <mergeCell ref="S75:V76"/>
    <mergeCell ref="A70:C72"/>
    <mergeCell ref="E70:V70"/>
    <mergeCell ref="E71:V71"/>
    <mergeCell ref="W71:AH76"/>
    <mergeCell ref="D72:V72"/>
    <mergeCell ref="A73:C73"/>
    <mergeCell ref="D73:I73"/>
    <mergeCell ref="J73:N73"/>
    <mergeCell ref="O73:R73"/>
    <mergeCell ref="E81:Q81"/>
    <mergeCell ref="A74:C74"/>
    <mergeCell ref="D74:I74"/>
    <mergeCell ref="J74:N74"/>
    <mergeCell ref="O74:R74"/>
    <mergeCell ref="S74:V74"/>
    <mergeCell ref="A75:C75"/>
    <mergeCell ref="D75:I76"/>
    <mergeCell ref="J75:N76"/>
    <mergeCell ref="O75:R76"/>
    <mergeCell ref="X85:AH85"/>
    <mergeCell ref="E87:F87"/>
    <mergeCell ref="G87:I87"/>
    <mergeCell ref="K87:L87"/>
    <mergeCell ref="N87:Q87"/>
    <mergeCell ref="A76:C76"/>
    <mergeCell ref="E77:R77"/>
    <mergeCell ref="D78:R78"/>
    <mergeCell ref="AA78:AC78"/>
    <mergeCell ref="C81:D81"/>
    <mergeCell ref="E88:F88"/>
    <mergeCell ref="K88:L88"/>
    <mergeCell ref="C83:D83"/>
    <mergeCell ref="E83:Q83"/>
    <mergeCell ref="C85:D85"/>
    <mergeCell ref="E85:Q85"/>
  </mergeCells>
  <dataValidations count="8">
    <dataValidation type="list" allowBlank="1" showInputMessage="1" showErrorMessage="1" imeMode="off" sqref="A13:A24">
      <formula1>$AX$1:$AX$11</formula1>
    </dataValidation>
    <dataValidation type="list" allowBlank="1" showInputMessage="1" showErrorMessage="1" imeMode="hiragana" sqref="E23:O23 E13:O13 E15:O15 E17:O17 E19:O19 E21:O21">
      <formula1>$BC$7:$BC$14</formula1>
    </dataValidation>
    <dataValidation type="list" allowBlank="1" showInputMessage="1" showErrorMessage="1" imeMode="off" sqref="H14 H16 H18 H20 H22 H24 M24 M22 M20 M18 M16 M14">
      <formula1>$BB$1:$BB$8</formula1>
    </dataValidation>
    <dataValidation type="list" allowBlank="1" showInputMessage="1" showErrorMessage="1" imeMode="off" sqref="K14 F16 F18 F20 F22 F24 K24 K22 K20 K18 K16 F14">
      <formula1>$BA$1:$BA$14</formula1>
    </dataValidation>
    <dataValidation type="list" allowBlank="1" showInputMessage="1" showErrorMessage="1" imeMode="off" sqref="C13:C24">
      <formula1>$AZ$1:$AZ$32</formula1>
    </dataValidation>
    <dataValidation type="list" allowBlank="1" showInputMessage="1" showErrorMessage="1" imeMode="off" sqref="B13:B24">
      <formula1>$AY$1:$AY$13</formula1>
    </dataValidation>
    <dataValidation allowBlank="1" showInputMessage="1" showErrorMessage="1" imeMode="hiragana" sqref="E41:Q41 E39:Q39 E49:X50 E51:P52 H53:Q54 AD53:AF53 E69:V69 E37:Q37 E5:X6 E7:P8 H9:Q10 AD9:AF9 E25:V25 E85:Q85 D57:D68 E57:O57 E65:O65 E59:O59 E61:O61 E63:O63 E67:O67"/>
    <dataValidation allowBlank="1" showInputMessage="1" showErrorMessage="1" imeMode="off" sqref="G43:I43 AA34:AC34 AE34 F62 M60 M58 H66 K62 A57:C68 M62 F64 H68 K58 T54:X54 M66 M64 F66 H62 K64 M68 AG78 F68 K60 H64 K66 F60 K68 T10:X10 V8 G87:I87 AA78:AC78 AE78 V52 F58 H60 H58 AG34 D13:D24"/>
  </dataValidations>
  <printOptions/>
  <pageMargins left="0.4724409448818898" right="0" top="0.984251968503937" bottom="1.2598425196850394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21g2206</dc:creator>
  <cp:keywords/>
  <dc:description/>
  <cp:lastModifiedBy>0607</cp:lastModifiedBy>
  <cp:lastPrinted>2023-09-21T00:03:36Z</cp:lastPrinted>
  <dcterms:created xsi:type="dcterms:W3CDTF">2010-09-15T08:52:49Z</dcterms:created>
  <dcterms:modified xsi:type="dcterms:W3CDTF">2023-09-21T00:03:42Z</dcterms:modified>
  <cp:category/>
  <cp:version/>
  <cp:contentType/>
  <cp:contentStatus/>
</cp:coreProperties>
</file>